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x4\Desktop\DataSummary\"/>
    </mc:Choice>
  </mc:AlternateContent>
  <bookViews>
    <workbookView xWindow="12" yWindow="12" windowWidth="15480" windowHeight="6288"/>
  </bookViews>
  <sheets>
    <sheet name="Table1-Hospitals by Type" sheetId="9" r:id="rId1"/>
    <sheet name="Table2-Hospitals by Bedsize" sheetId="8" r:id="rId2"/>
    <sheet name="Table3-CLAB ICUOther" sheetId="10" r:id="rId3"/>
    <sheet name="Table4-CLAB SCA" sheetId="11" r:id="rId4"/>
    <sheet name="Table5-CAU non-NICU" sheetId="12" r:id="rId5"/>
    <sheet name="Table6-VAP non-NICU" sheetId="13" r:id="rId6"/>
    <sheet name="Table7-CLAB NICU L3" sheetId="14" r:id="rId7"/>
    <sheet name="Table8-CLAB NICU L2-3" sheetId="15" r:id="rId8"/>
    <sheet name="Table9-VAP NICU L3" sheetId="16" r:id="rId9"/>
    <sheet name="Table10-VAP NICU L2-3" sheetId="17" r:id="rId10"/>
    <sheet name="Table11-CLAB Sites ICU-Other" sheetId="18" r:id="rId11"/>
    <sheet name="Table12-CLAB Sites SCA" sheetId="19" r:id="rId12"/>
    <sheet name="Table13-CAU Sites non-NICU" sheetId="20" r:id="rId13"/>
    <sheet name="Table14-VAP Sites non-NICU" sheetId="21" r:id="rId14"/>
    <sheet name="Table15-CLAB Sites NICU L3" sheetId="22" r:id="rId15"/>
    <sheet name="Table16-CLAB Sites NICU L2-3" sheetId="23" r:id="rId16"/>
    <sheet name="Table17-VAP Sites NICU L3" sheetId="24" r:id="rId17"/>
    <sheet name="Table18-VAP Sites NICU L2-3" sheetId="25" r:id="rId18"/>
  </sheets>
  <definedNames>
    <definedName name="_xlnm._FilterDatabase" localSheetId="2" hidden="1">'Table3-CLAB ICUOther'!$A$4:$S$60</definedName>
    <definedName name="cau_icusca">#REF!</definedName>
    <definedName name="clab_icu">#REF!</definedName>
    <definedName name="clab_nicu">#REF!</definedName>
    <definedName name="pclab_sca">#REF!</definedName>
    <definedName name="PPP">#REF!</definedName>
    <definedName name="_xlnm.Print_Area" localSheetId="2">'Table3-CLAB ICUOther'!$A$1:$K$129</definedName>
    <definedName name="SSI">#REF!</definedName>
    <definedName name="Table_3">'Table3-CLAB ICUOther'!$A$4:$S$60</definedName>
    <definedName name="TCLAB_SCA" localSheetId="0">#REF!</definedName>
    <definedName name="TCLAB_SCA" localSheetId="1">#REF!</definedName>
    <definedName name="tclab_sca">#REF!</definedName>
    <definedName name="ucab_nicu">#REF!</definedName>
    <definedName name="vap_icusca">#REF!</definedName>
    <definedName name="vap_nicu">#REF!</definedName>
  </definedNames>
  <calcPr calcId="152511"/>
</workbook>
</file>

<file path=xl/calcChain.xml><?xml version="1.0" encoding="utf-8"?>
<calcChain xmlns="http://schemas.openxmlformats.org/spreadsheetml/2006/main">
  <c r="H25" i="21" l="1"/>
  <c r="G25" i="21" s="1"/>
  <c r="H23" i="21"/>
  <c r="C23" i="21" s="1"/>
  <c r="H21" i="21"/>
  <c r="G21" i="21" s="1"/>
  <c r="H28" i="21"/>
  <c r="C28" i="21" s="1"/>
  <c r="H29" i="21"/>
  <c r="H30" i="21"/>
  <c r="H31" i="21"/>
  <c r="H32" i="21"/>
  <c r="C32" i="21" s="1"/>
  <c r="F33" i="21"/>
  <c r="D33" i="21"/>
  <c r="B33" i="21"/>
  <c r="H27" i="21"/>
  <c r="H20" i="21"/>
  <c r="G20" i="21" s="1"/>
  <c r="H19" i="21"/>
  <c r="G19" i="21" s="1"/>
  <c r="H18" i="21"/>
  <c r="G18" i="21" s="1"/>
  <c r="H17" i="21"/>
  <c r="H16" i="21"/>
  <c r="E16" i="21" s="1"/>
  <c r="H15" i="21"/>
  <c r="H14" i="21"/>
  <c r="H13" i="21"/>
  <c r="E13" i="21" s="1"/>
  <c r="H12" i="21"/>
  <c r="E12" i="21" s="1"/>
  <c r="H11" i="21"/>
  <c r="G11" i="21" s="1"/>
  <c r="H10" i="21"/>
  <c r="G10" i="21" s="1"/>
  <c r="H9" i="21"/>
  <c r="G9" i="21" s="1"/>
  <c r="H8" i="21"/>
  <c r="E8" i="21" s="1"/>
  <c r="H7" i="21"/>
  <c r="G7" i="21" s="1"/>
  <c r="H6" i="21"/>
  <c r="G6" i="21" s="1"/>
  <c r="H5" i="21"/>
  <c r="G5" i="21" s="1"/>
  <c r="E32" i="21" l="1"/>
  <c r="C27" i="21"/>
  <c r="C25" i="21"/>
  <c r="E25" i="21"/>
  <c r="C19" i="21"/>
  <c r="C18" i="21"/>
  <c r="G16" i="21"/>
  <c r="C12" i="21"/>
  <c r="E11" i="21"/>
  <c r="C11" i="21"/>
  <c r="C10" i="21"/>
  <c r="E7" i="21"/>
  <c r="E23" i="21"/>
  <c r="C5" i="21"/>
  <c r="E21" i="21"/>
  <c r="C21" i="21"/>
  <c r="C31" i="21"/>
  <c r="C29" i="21"/>
  <c r="E28" i="21"/>
  <c r="E5" i="21"/>
  <c r="C6" i="21"/>
  <c r="E10" i="21"/>
  <c r="C9" i="21"/>
  <c r="E14" i="21"/>
  <c r="E18" i="21"/>
  <c r="E19" i="21"/>
  <c r="E20" i="21"/>
  <c r="E6" i="21"/>
  <c r="C7" i="21"/>
  <c r="E9" i="21"/>
  <c r="C13" i="21"/>
  <c r="C14" i="21"/>
  <c r="C15" i="21"/>
  <c r="C16" i="21"/>
  <c r="C20" i="21"/>
  <c r="H33" i="21"/>
  <c r="C33" i="21" s="1"/>
  <c r="C8" i="21"/>
  <c r="G33" i="21" l="1"/>
  <c r="E33" i="21"/>
  <c r="D56" i="20"/>
  <c r="B56" i="20"/>
  <c r="F22" i="20"/>
  <c r="C22" i="20" s="1"/>
  <c r="F23" i="20"/>
  <c r="C23" i="20" s="1"/>
  <c r="F26" i="20"/>
  <c r="C26" i="20" s="1"/>
  <c r="F28" i="20"/>
  <c r="C28" i="20" s="1"/>
  <c r="F29" i="20"/>
  <c r="C29" i="20" s="1"/>
  <c r="F31" i="20"/>
  <c r="C31" i="20" s="1"/>
  <c r="F32" i="20"/>
  <c r="C32" i="20" s="1"/>
  <c r="F33" i="20"/>
  <c r="C33" i="20" s="1"/>
  <c r="F34" i="20"/>
  <c r="C34" i="20" s="1"/>
  <c r="F35" i="20"/>
  <c r="C35" i="20" s="1"/>
  <c r="F36" i="20"/>
  <c r="C36" i="20" s="1"/>
  <c r="F37" i="20"/>
  <c r="C37" i="20" s="1"/>
  <c r="F38" i="20"/>
  <c r="C38" i="20" s="1"/>
  <c r="F39" i="20"/>
  <c r="C39" i="20" s="1"/>
  <c r="F40" i="20"/>
  <c r="C40" i="20" s="1"/>
  <c r="F41" i="20"/>
  <c r="C41" i="20" s="1"/>
  <c r="F42" i="20"/>
  <c r="C42" i="20" s="1"/>
  <c r="F43" i="20"/>
  <c r="C43" i="20" s="1"/>
  <c r="F44" i="20"/>
  <c r="C44" i="20" s="1"/>
  <c r="F45" i="20"/>
  <c r="C45" i="20" s="1"/>
  <c r="F46" i="20"/>
  <c r="C46" i="20" s="1"/>
  <c r="F47" i="20"/>
  <c r="E47" i="20" s="1"/>
  <c r="F48" i="20"/>
  <c r="C48" i="20" s="1"/>
  <c r="F49" i="20"/>
  <c r="C49" i="20" s="1"/>
  <c r="F50" i="20"/>
  <c r="C50" i="20" s="1"/>
  <c r="F51" i="20"/>
  <c r="F52" i="20"/>
  <c r="C52" i="20" s="1"/>
  <c r="F55" i="20"/>
  <c r="C55" i="20" s="1"/>
  <c r="E26" i="20" l="1"/>
  <c r="E52" i="20"/>
  <c r="E50" i="20"/>
  <c r="E48" i="20"/>
  <c r="E42" i="20"/>
  <c r="E38" i="20"/>
  <c r="E28" i="20"/>
  <c r="F56" i="20"/>
  <c r="C56" i="20" s="1"/>
  <c r="C51" i="20"/>
  <c r="C47" i="20"/>
  <c r="E39" i="20"/>
  <c r="E23" i="20"/>
  <c r="D7" i="23"/>
  <c r="F7" i="23" s="1"/>
  <c r="E7" i="23" s="1"/>
  <c r="D6" i="23"/>
  <c r="D5" i="23"/>
  <c r="F5" i="23" s="1"/>
  <c r="D9" i="22"/>
  <c r="D8" i="22"/>
  <c r="D7" i="22"/>
  <c r="D6" i="22"/>
  <c r="D5" i="22"/>
  <c r="F9" i="25"/>
  <c r="D9" i="25"/>
  <c r="B9" i="25"/>
  <c r="H8" i="25"/>
  <c r="H7" i="25"/>
  <c r="H6" i="25"/>
  <c r="G6" i="25" s="1"/>
  <c r="H5" i="25"/>
  <c r="G5" i="25" s="1"/>
  <c r="H4" i="25"/>
  <c r="F9" i="24"/>
  <c r="D9" i="24"/>
  <c r="B9" i="24"/>
  <c r="H8" i="24"/>
  <c r="H7" i="24"/>
  <c r="H6" i="24"/>
  <c r="H5" i="24"/>
  <c r="H4" i="24"/>
  <c r="B10" i="23"/>
  <c r="F9" i="23"/>
  <c r="E9" i="23" s="1"/>
  <c r="F8" i="23"/>
  <c r="E8" i="23" s="1"/>
  <c r="F6" i="23"/>
  <c r="E6" i="23" s="1"/>
  <c r="B10" i="22"/>
  <c r="F9" i="22"/>
  <c r="E9" i="22" s="1"/>
  <c r="F8" i="22"/>
  <c r="E8" i="22" s="1"/>
  <c r="F7" i="22"/>
  <c r="E7" i="22" s="1"/>
  <c r="F6" i="22"/>
  <c r="E6" i="22" s="1"/>
  <c r="F5" i="22"/>
  <c r="E5" i="22" s="1"/>
  <c r="D10" i="22" l="1"/>
  <c r="C8" i="23"/>
  <c r="D10" i="23"/>
  <c r="E8" i="25"/>
  <c r="H9" i="25"/>
  <c r="G9" i="25" s="1"/>
  <c r="E5" i="25"/>
  <c r="E4" i="25"/>
  <c r="E56" i="20"/>
  <c r="C9" i="23"/>
  <c r="E5" i="23"/>
  <c r="C5" i="23"/>
  <c r="F10" i="23"/>
  <c r="E10" i="23" s="1"/>
  <c r="C7" i="23"/>
  <c r="C6" i="23"/>
  <c r="F10" i="22"/>
  <c r="E10" i="22" s="1"/>
  <c r="C8" i="22"/>
  <c r="C7" i="22"/>
  <c r="C6" i="22"/>
  <c r="C5" i="22"/>
  <c r="C4" i="25"/>
  <c r="C5" i="25"/>
  <c r="C6" i="25"/>
  <c r="C7" i="25"/>
  <c r="H9" i="24"/>
  <c r="E9" i="24" s="1"/>
  <c r="E4" i="24"/>
  <c r="E5" i="24"/>
  <c r="E6" i="24"/>
  <c r="E7" i="24"/>
  <c r="E8" i="24"/>
  <c r="G9" i="24"/>
  <c r="C4" i="24"/>
  <c r="C5" i="24"/>
  <c r="C6" i="24"/>
  <c r="C7" i="24"/>
  <c r="C8" i="24"/>
  <c r="C10" i="23"/>
  <c r="C9" i="22"/>
  <c r="E9" i="25" l="1"/>
  <c r="C9" i="25"/>
  <c r="C9" i="24"/>
  <c r="C10" i="22"/>
  <c r="F16" i="19"/>
  <c r="E16" i="19" s="1"/>
  <c r="F8" i="19"/>
  <c r="E8" i="19" s="1"/>
  <c r="D61" i="18"/>
  <c r="B61" i="18"/>
  <c r="F46" i="18"/>
  <c r="E46" i="18" s="1"/>
  <c r="F47" i="18"/>
  <c r="E47" i="18" s="1"/>
  <c r="F48" i="18"/>
  <c r="C48" i="18" s="1"/>
  <c r="F49" i="18"/>
  <c r="F50" i="18"/>
  <c r="E50" i="18" s="1"/>
  <c r="F52" i="18"/>
  <c r="F53" i="18"/>
  <c r="E53" i="18" s="1"/>
  <c r="F54" i="18"/>
  <c r="F55" i="18"/>
  <c r="E55" i="18" s="1"/>
  <c r="F56" i="18"/>
  <c r="F59" i="18"/>
  <c r="E59" i="18" s="1"/>
  <c r="E49" i="18"/>
  <c r="E52" i="18"/>
  <c r="E54" i="18"/>
  <c r="E56" i="18"/>
  <c r="C46" i="18"/>
  <c r="C49" i="18"/>
  <c r="C52" i="18"/>
  <c r="C54" i="18"/>
  <c r="C56" i="18"/>
  <c r="F22" i="18"/>
  <c r="C22" i="18" s="1"/>
  <c r="F5" i="18"/>
  <c r="E5" i="18" s="1"/>
  <c r="F20" i="20"/>
  <c r="E20" i="20" s="1"/>
  <c r="F19" i="20"/>
  <c r="E19" i="20" s="1"/>
  <c r="F18" i="20"/>
  <c r="F17" i="20"/>
  <c r="E17" i="20" s="1"/>
  <c r="F16" i="20"/>
  <c r="E16" i="20" s="1"/>
  <c r="F15" i="20"/>
  <c r="F14" i="20"/>
  <c r="F13" i="20"/>
  <c r="E13" i="20" s="1"/>
  <c r="F12" i="20"/>
  <c r="F11" i="20"/>
  <c r="E11" i="20" s="1"/>
  <c r="F10" i="20"/>
  <c r="E10" i="20" s="1"/>
  <c r="F9" i="20"/>
  <c r="E9" i="20" s="1"/>
  <c r="F8" i="20"/>
  <c r="E8" i="20" s="1"/>
  <c r="F7" i="20"/>
  <c r="E7" i="20" s="1"/>
  <c r="F6" i="20"/>
  <c r="E6" i="20" s="1"/>
  <c r="F5" i="20"/>
  <c r="E5" i="20" s="1"/>
  <c r="D19" i="19"/>
  <c r="B19" i="19"/>
  <c r="F18" i="19"/>
  <c r="E18" i="19" s="1"/>
  <c r="F17" i="19"/>
  <c r="E17" i="19" s="1"/>
  <c r="F15" i="19"/>
  <c r="E15" i="19" s="1"/>
  <c r="F14" i="19"/>
  <c r="E14" i="19" s="1"/>
  <c r="D11" i="19"/>
  <c r="B11" i="19"/>
  <c r="F10" i="19"/>
  <c r="F9" i="19"/>
  <c r="E9" i="19" s="1"/>
  <c r="F7" i="19"/>
  <c r="E7" i="19" s="1"/>
  <c r="F6" i="19"/>
  <c r="E6" i="19" s="1"/>
  <c r="F45" i="18"/>
  <c r="E45" i="18" s="1"/>
  <c r="F44" i="18"/>
  <c r="E44" i="18" s="1"/>
  <c r="F43" i="18"/>
  <c r="E43" i="18" s="1"/>
  <c r="F42" i="18"/>
  <c r="E42" i="18" s="1"/>
  <c r="F41" i="18"/>
  <c r="C41" i="18" s="1"/>
  <c r="F40" i="18"/>
  <c r="C40" i="18" s="1"/>
  <c r="F39" i="18"/>
  <c r="C39" i="18" s="1"/>
  <c r="F37" i="18"/>
  <c r="E37" i="18" s="1"/>
  <c r="F36" i="18"/>
  <c r="E36" i="18" s="1"/>
  <c r="F35" i="18"/>
  <c r="E35" i="18" s="1"/>
  <c r="F34" i="18"/>
  <c r="E34" i="18" s="1"/>
  <c r="F33" i="18"/>
  <c r="F32" i="18"/>
  <c r="F30" i="18"/>
  <c r="F28" i="18"/>
  <c r="F27" i="18"/>
  <c r="E27" i="18" s="1"/>
  <c r="F26" i="18"/>
  <c r="E26" i="18" s="1"/>
  <c r="F24" i="18"/>
  <c r="C24" i="18" s="1"/>
  <c r="F21" i="18"/>
  <c r="C21" i="18" s="1"/>
  <c r="F20" i="18"/>
  <c r="C20" i="18" s="1"/>
  <c r="F19" i="18"/>
  <c r="C19" i="18" s="1"/>
  <c r="F18" i="18"/>
  <c r="C18" i="18" s="1"/>
  <c r="F16" i="18"/>
  <c r="C16" i="18" s="1"/>
  <c r="F15" i="18"/>
  <c r="C15" i="18" s="1"/>
  <c r="F14" i="18"/>
  <c r="C14" i="18" s="1"/>
  <c r="F13" i="18"/>
  <c r="C13" i="18" s="1"/>
  <c r="F12" i="18"/>
  <c r="C12" i="18" s="1"/>
  <c r="F11" i="18"/>
  <c r="C11" i="18" s="1"/>
  <c r="F10" i="18"/>
  <c r="C10" i="18" s="1"/>
  <c r="F9" i="18"/>
  <c r="C9" i="18" s="1"/>
  <c r="F8" i="18"/>
  <c r="C8" i="18" s="1"/>
  <c r="F7" i="18"/>
  <c r="C7" i="18" s="1"/>
  <c r="F6" i="18"/>
  <c r="C6" i="18" s="1"/>
  <c r="C59" i="18" l="1"/>
  <c r="C53" i="18"/>
  <c r="C8" i="19"/>
  <c r="C55" i="18"/>
  <c r="C50" i="18"/>
  <c r="E22" i="18"/>
  <c r="C34" i="18"/>
  <c r="C20" i="20"/>
  <c r="C18" i="20"/>
  <c r="C16" i="20"/>
  <c r="C15" i="20"/>
  <c r="C13" i="20"/>
  <c r="C9" i="20"/>
  <c r="C5" i="20"/>
  <c r="C16" i="19"/>
  <c r="C10" i="19"/>
  <c r="C47" i="18"/>
  <c r="C45" i="18"/>
  <c r="C44" i="18"/>
  <c r="C43" i="18"/>
  <c r="E41" i="18"/>
  <c r="E40" i="18"/>
  <c r="E24" i="18"/>
  <c r="C5" i="18"/>
  <c r="F61" i="18"/>
  <c r="E61" i="18" s="1"/>
  <c r="C42" i="18"/>
  <c r="C37" i="18"/>
  <c r="C36" i="18"/>
  <c r="C35" i="18"/>
  <c r="C33" i="18"/>
  <c r="C32" i="18"/>
  <c r="C30" i="18"/>
  <c r="C28" i="18"/>
  <c r="C27" i="18"/>
  <c r="C26" i="18"/>
  <c r="E21" i="18"/>
  <c r="E20" i="18"/>
  <c r="E19" i="18"/>
  <c r="E16" i="18"/>
  <c r="E15" i="18"/>
  <c r="E14" i="18"/>
  <c r="E13" i="18"/>
  <c r="E12" i="18"/>
  <c r="E11" i="18"/>
  <c r="E10" i="18"/>
  <c r="E9" i="18"/>
  <c r="E8" i="18"/>
  <c r="E7" i="18"/>
  <c r="E6" i="18"/>
  <c r="C6" i="20"/>
  <c r="C7" i="20"/>
  <c r="C10" i="20"/>
  <c r="C11" i="20"/>
  <c r="C14" i="20"/>
  <c r="C17" i="20"/>
  <c r="C8" i="20"/>
  <c r="C12" i="20"/>
  <c r="C19" i="20"/>
  <c r="C14" i="19"/>
  <c r="C17" i="19"/>
  <c r="C18" i="19"/>
  <c r="F19" i="19"/>
  <c r="C19" i="19" s="1"/>
  <c r="C6" i="19"/>
  <c r="C7" i="19"/>
  <c r="F11" i="19"/>
  <c r="C11" i="19" s="1"/>
  <c r="C15" i="19"/>
  <c r="C9" i="19"/>
  <c r="E19" i="19" l="1"/>
  <c r="E11" i="19"/>
  <c r="C61" i="18"/>
</calcChain>
</file>

<file path=xl/sharedStrings.xml><?xml version="1.0" encoding="utf-8"?>
<sst xmlns="http://schemas.openxmlformats.org/spreadsheetml/2006/main" count="1141" uniqueCount="442">
  <si>
    <t>Major teaching</t>
  </si>
  <si>
    <t>Table 1.  NHSN hospitals contributing data used in this report</t>
  </si>
  <si>
    <t>Hospital type</t>
  </si>
  <si>
    <t>N (%)</t>
  </si>
  <si>
    <t>Children's</t>
  </si>
  <si>
    <t>General, including acute, trauma, and teaching</t>
  </si>
  <si>
    <t>Long Term Acute Care</t>
  </si>
  <si>
    <t>Military</t>
  </si>
  <si>
    <t>Oncology</t>
  </si>
  <si>
    <t>Orthopedic</t>
  </si>
  <si>
    <t>Psychiatric</t>
  </si>
  <si>
    <t>Rehabilitation</t>
  </si>
  <si>
    <t>Surgical</t>
  </si>
  <si>
    <t xml:space="preserve">Veterans Affairs </t>
  </si>
  <si>
    <t>Women's</t>
  </si>
  <si>
    <t xml:space="preserve">Women's and Children's </t>
  </si>
  <si>
    <t>Total</t>
  </si>
  <si>
    <t>Bed size category</t>
  </si>
  <si>
    <t xml:space="preserve"> &lt;= 200</t>
  </si>
  <si>
    <t>201-500</t>
  </si>
  <si>
    <t>501-1000</t>
  </si>
  <si>
    <t>&gt; 1000</t>
  </si>
  <si>
    <t>Graduate teaching</t>
  </si>
  <si>
    <t>Limited teaching</t>
  </si>
  <si>
    <t>Nonteaching</t>
  </si>
  <si>
    <r>
      <t>Major</t>
    </r>
    <r>
      <rPr>
        <sz val="10"/>
        <rFont val="Arial"/>
        <family val="2"/>
      </rPr>
      <t>: Hospital is an important part of the teaching program of a medical school and the majority
          of medical students rotate through multiple clinical services.</t>
    </r>
  </si>
  <si>
    <r>
      <t>Graduate</t>
    </r>
    <r>
      <rPr>
        <sz val="10"/>
        <rFont val="Arial"/>
        <family val="2"/>
      </rPr>
      <t>: Hospital is used by the medical school for graduate training programs only; 
                i.e., residency and/or fellowships.</t>
    </r>
  </si>
  <si>
    <r>
      <t>Limited</t>
    </r>
    <r>
      <rPr>
        <sz val="10"/>
        <rFont val="Arial"/>
        <family val="2"/>
      </rPr>
      <t>: Hospital is used in the medical school's teaching program only to a limited extent.</t>
    </r>
  </si>
  <si>
    <t>51 (2.0)</t>
  </si>
  <si>
    <t>2208 (89.3)</t>
  </si>
  <si>
    <t>86 (3.5)</t>
  </si>
  <si>
    <t>20 (0.8)</t>
  </si>
  <si>
    <t>11 ( 0.4)</t>
  </si>
  <si>
    <t>10 ( 0.4)</t>
  </si>
  <si>
    <t>29 (1.2)</t>
  </si>
  <si>
    <t>1 (0.0)</t>
  </si>
  <si>
    <t>19 (0.8)</t>
  </si>
  <si>
    <t>9 (0.4)</t>
  </si>
  <si>
    <t>5 (.2)</t>
  </si>
  <si>
    <t>6 (.2)</t>
  </si>
  <si>
    <t>70 (2.8)</t>
  </si>
  <si>
    <t>140 (5.7)</t>
  </si>
  <si>
    <t>30 (1.2)</t>
  </si>
  <si>
    <t>94 (3.8)</t>
  </si>
  <si>
    <t>6 (0.2)</t>
  </si>
  <si>
    <t>310 (12.5)</t>
  </si>
  <si>
    <t>100 (4.0)</t>
  </si>
  <si>
    <t>99 (4.0)</t>
  </si>
  <si>
    <t>24 (1.0)</t>
  </si>
  <si>
    <t>0 (0.0)</t>
  </si>
  <si>
    <t>223 (9.0)</t>
  </si>
  <si>
    <t>129 (5.2)</t>
  </si>
  <si>
    <t>109 (4.4)</t>
  </si>
  <si>
    <t>257 (10.4)</t>
  </si>
  <si>
    <t>391 (15.8)</t>
  </si>
  <si>
    <t>167 (6.8)</t>
  </si>
  <si>
    <t>739 (29.9)</t>
  </si>
  <si>
    <t>7 (0.2)</t>
  </si>
  <si>
    <t>Table 3.    Pooled means and key percentiles of the distribution of laboratory-confirmed central line-associated  
                BSI rates and central line utilization ratios, by type of location, DA module, 2010</t>
  </si>
  <si>
    <t>Central line-associated BSI rate*</t>
  </si>
  <si>
    <t>Percentile</t>
  </si>
  <si>
    <t>loccdc</t>
  </si>
  <si>
    <t>Type of Location</t>
  </si>
  <si>
    <r>
      <t>No. of
locations</t>
    </r>
    <r>
      <rPr>
        <b/>
        <vertAlign val="superscript"/>
        <sz val="10"/>
        <rFont val="Arial"/>
        <family val="2"/>
      </rPr>
      <t>+</t>
    </r>
  </si>
  <si>
    <t>No. of
CLABSI</t>
  </si>
  <si>
    <t>Central line-
days</t>
  </si>
  <si>
    <t>Pooled
mean</t>
  </si>
  <si>
    <t>10%</t>
  </si>
  <si>
    <t>25%</t>
  </si>
  <si>
    <t>50%
(median)</t>
  </si>
  <si>
    <t>75%</t>
  </si>
  <si>
    <t>90%</t>
  </si>
  <si>
    <t>Critical Care Units</t>
  </si>
  <si>
    <t>Critical Care</t>
  </si>
  <si>
    <t>IN:ACUTE:CC:B</t>
  </si>
  <si>
    <t>Burn</t>
  </si>
  <si>
    <t>49 (47)</t>
  </si>
  <si>
    <t>IN:ACUTE:CC:C</t>
  </si>
  <si>
    <t>293 (285)</t>
  </si>
  <si>
    <t>IN:ACUTE:CC:CT</t>
  </si>
  <si>
    <t>294 (293)</t>
  </si>
  <si>
    <t>IN:ACUTE:CC:CT_PED</t>
  </si>
  <si>
    <t>Pediatric cardiothoracic</t>
  </si>
  <si>
    <t>IN:ACUTE:CC:M</t>
  </si>
  <si>
    <t>298 (282)</t>
  </si>
  <si>
    <t>148 (147)</t>
  </si>
  <si>
    <t>IN:ACUTE:CC:MS</t>
  </si>
  <si>
    <t>1170 (1036)</t>
  </si>
  <si>
    <t>518 (516)</t>
  </si>
  <si>
    <t>192 (190)</t>
  </si>
  <si>
    <t>IN:ACUTE:CC:MS_PED</t>
  </si>
  <si>
    <t>204 (192)</t>
  </si>
  <si>
    <t>IN:ACUTE:CC:M_PED</t>
  </si>
  <si>
    <t>24 (19)</t>
  </si>
  <si>
    <t>IN:ACUTE:CC:N</t>
  </si>
  <si>
    <t>Neurologic</t>
  </si>
  <si>
    <t>IN:ACUTE:CC:NS</t>
  </si>
  <si>
    <t>Neurosurgical</t>
  </si>
  <si>
    <t>95 (93)</t>
  </si>
  <si>
    <t>IN:ACUTE:CC:PNATL</t>
  </si>
  <si>
    <t>Prenatal</t>
  </si>
  <si>
    <t>6 (1)</t>
  </si>
  <si>
    <t>IN:ACUTE:CC:R</t>
  </si>
  <si>
    <t>Respiratory</t>
  </si>
  <si>
    <t>IN:ACUTE:CC:S</t>
  </si>
  <si>
    <t>149 (147)</t>
  </si>
  <si>
    <t>IN:ACUTE:CC:T</t>
  </si>
  <si>
    <t>Trauma</t>
  </si>
  <si>
    <t>IN:ACUTE:STEP</t>
  </si>
  <si>
    <t>388 (378)</t>
  </si>
  <si>
    <t>IN:ACUTE:STEP:NURS</t>
  </si>
  <si>
    <t>24 (11)</t>
  </si>
  <si>
    <t>IN:ACUTE:STEP:PED</t>
  </si>
  <si>
    <t>11 (10)</t>
  </si>
  <si>
    <t>Inpatient Wards</t>
  </si>
  <si>
    <t>IN:ACUTE:WARD:ANTENAT</t>
  </si>
  <si>
    <t>Antenatal</t>
  </si>
  <si>
    <t>5 (1)</t>
  </si>
  <si>
    <t>IN:ACUTE:WARD:B</t>
  </si>
  <si>
    <t>5 (4)</t>
  </si>
  <si>
    <t>IN:ACUTE:WARD:BHV</t>
  </si>
  <si>
    <t>65 (14)</t>
  </si>
  <si>
    <t>IN:ACUTE:WARD:GNT</t>
  </si>
  <si>
    <t>Geronotology</t>
  </si>
  <si>
    <t>IN:ACUTE:WARD:GU</t>
  </si>
  <si>
    <t>Genitourinary</t>
  </si>
  <si>
    <t>IN:ACUTE:WARD:GYN</t>
  </si>
  <si>
    <t>Gynecology</t>
  </si>
  <si>
    <t>36 (23)</t>
  </si>
  <si>
    <t>IN:ACUTE:WARD:JAL</t>
  </si>
  <si>
    <t>Jail</t>
  </si>
  <si>
    <t>IN:ACUTE:WARD:LD</t>
  </si>
  <si>
    <t>32 (3)</t>
  </si>
  <si>
    <t>IN:ACUTE:WARD:LD_PP</t>
  </si>
  <si>
    <t>65 (6)</t>
  </si>
  <si>
    <t>IN:ACUTE:WARD:M</t>
  </si>
  <si>
    <t>Medical</t>
  </si>
  <si>
    <t>537 (510)</t>
  </si>
  <si>
    <t>IN:ACUTE:WARD:MS</t>
  </si>
  <si>
    <t>1500 (1386)</t>
  </si>
  <si>
    <t>IN:ACUTE:WARD:MS_PED</t>
  </si>
  <si>
    <t>187 (119)</t>
  </si>
  <si>
    <t>IN:ACUTE:WARD:M_PED</t>
  </si>
  <si>
    <t>29 (21)</t>
  </si>
  <si>
    <t>IN:ACUTE:WARD:N</t>
  </si>
  <si>
    <t>39 (38)</t>
  </si>
  <si>
    <t>IN:ACUTE:WARD:NS</t>
  </si>
  <si>
    <t>39 (37)</t>
  </si>
  <si>
    <t>IN:ACUTE:WARD:NURS</t>
  </si>
  <si>
    <t>Well-Baby Nursery</t>
  </si>
  <si>
    <t>13 (0)</t>
  </si>
  <si>
    <t>IN:ACUTE:WARD:ORT</t>
  </si>
  <si>
    <t>171 (149)</t>
  </si>
  <si>
    <t>IN:ACUTE:WARD:ORT_PED</t>
  </si>
  <si>
    <t>IN:ACUTE:WARD:PP</t>
  </si>
  <si>
    <t>96 (11)</t>
  </si>
  <si>
    <t>IN:ACUTE:WARD:PULM</t>
  </si>
  <si>
    <t>Pulmonary</t>
  </si>
  <si>
    <t>IN:ACUTE:WARD:REHAB</t>
  </si>
  <si>
    <t>242 (220)</t>
  </si>
  <si>
    <t>IN:ACUTE:WARD:REHAB_PED</t>
  </si>
  <si>
    <t>IN:ACUTE:WARD:S</t>
  </si>
  <si>
    <t>295 (281)</t>
  </si>
  <si>
    <t>IN:ACUTE:WARD:STRK</t>
  </si>
  <si>
    <t>15 (14)</t>
  </si>
  <si>
    <t>IN:ACUTE:WARD:S_PED</t>
  </si>
  <si>
    <t>IN:ACUTE:WARD:TEL</t>
  </si>
  <si>
    <t>Telemetry</t>
  </si>
  <si>
    <t>144 (142)</t>
  </si>
  <si>
    <t>IN:ACUTE:WARD:T_ORT</t>
  </si>
  <si>
    <t>Orthopedic Trauma</t>
  </si>
  <si>
    <t>IN:ACUTE:WARD:VS</t>
  </si>
  <si>
    <t>Vascular Surgery</t>
  </si>
  <si>
    <t>IN:NONACUTE:LTC</t>
  </si>
  <si>
    <t>IN:ACUTE:SCA:LTAC</t>
  </si>
  <si>
    <t>Adult Long Term Acute Care</t>
  </si>
  <si>
    <t>133 (131)</t>
  </si>
  <si>
    <t>Central line utilization ratio**</t>
  </si>
  <si>
    <t>Patient-
days</t>
  </si>
  <si>
    <t>293 (292)</t>
  </si>
  <si>
    <t>298 (295)</t>
  </si>
  <si>
    <t>1170 (1152)</t>
  </si>
  <si>
    <t>204 (201)</t>
  </si>
  <si>
    <t>149 (148)</t>
  </si>
  <si>
    <t>388 (386)</t>
  </si>
  <si>
    <t>24 (23)</t>
  </si>
  <si>
    <t>36 (35)</t>
  </si>
  <si>
    <t>65 (64)</t>
  </si>
  <si>
    <t>537 (535)</t>
  </si>
  <si>
    <t>1500 (1492)</t>
  </si>
  <si>
    <t>187 (183)</t>
  </si>
  <si>
    <t>29 (28)</t>
  </si>
  <si>
    <t>13 (10)</t>
  </si>
  <si>
    <t>171 (167)</t>
  </si>
  <si>
    <t>6 (4)</t>
  </si>
  <si>
    <t>242 (241)</t>
  </si>
  <si>
    <t>295 (294)</t>
  </si>
  <si>
    <t>144 (143)</t>
  </si>
  <si>
    <t>14 (13)</t>
  </si>
  <si>
    <r>
      <t xml:space="preserve">Permanent Central line-associated BSI rate </t>
    </r>
    <r>
      <rPr>
        <b/>
        <vertAlign val="superscript"/>
        <sz val="10"/>
        <rFont val="Arial"/>
        <family val="2"/>
      </rPr>
      <t>*</t>
    </r>
  </si>
  <si>
    <t>Permanent
Central line-
days</t>
  </si>
  <si>
    <t>Specialty Care Area</t>
  </si>
  <si>
    <r>
      <t xml:space="preserve">Temporary Central line-associated BSI rate </t>
    </r>
    <r>
      <rPr>
        <b/>
        <vertAlign val="superscript"/>
        <sz val="10"/>
        <rFont val="Arial"/>
        <family val="2"/>
      </rPr>
      <t>**</t>
    </r>
  </si>
  <si>
    <t>Temporary
Central line-
days</t>
  </si>
  <si>
    <r>
      <t>Permanent Central line utilization ratio</t>
    </r>
    <r>
      <rPr>
        <b/>
        <vertAlign val="superscript"/>
        <sz val="10"/>
        <rFont val="Arial"/>
        <family val="2"/>
      </rPr>
      <t xml:space="preserve"> #</t>
    </r>
  </si>
  <si>
    <t>Type of location</t>
  </si>
  <si>
    <r>
      <t xml:space="preserve">Temporary Central line utilization ratio </t>
    </r>
    <r>
      <rPr>
        <b/>
        <vertAlign val="superscript"/>
        <sz val="10"/>
        <rFont val="Arial"/>
        <family val="2"/>
      </rPr>
      <t>##</t>
    </r>
  </si>
  <si>
    <r>
      <t xml:space="preserve">#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permanent central line-days</t>
    </r>
    <r>
      <rPr>
        <sz val="10"/>
        <rFont val="Arial"/>
        <family val="2"/>
      </rPr>
      <t xml:space="preserve">
      Number of patient-days</t>
    </r>
  </si>
  <si>
    <r>
      <t>##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temporary central line-days</t>
    </r>
    <r>
      <rPr>
        <sz val="10"/>
        <rFont val="Arial"/>
        <family val="2"/>
      </rPr>
      <t xml:space="preserve">
      Number of patient-days</t>
    </r>
  </si>
  <si>
    <t>Table 4.    Pooled means and key percentiles of the distribution of laboratory-confirmed permanent and temporary  
                central line-associated BSI rates and central line utilization ratios, by type of location, DA module, 2010</t>
  </si>
  <si>
    <t>99 (97)</t>
  </si>
  <si>
    <t>8 (6)</t>
  </si>
  <si>
    <t>8 (7)</t>
  </si>
  <si>
    <t>37 (36)</t>
  </si>
  <si>
    <t>114 (113)</t>
  </si>
  <si>
    <t>7 (5)</t>
  </si>
  <si>
    <t>30 (27)</t>
  </si>
  <si>
    <r>
      <t xml:space="preserve">Urinary catheter-associated UTI rate </t>
    </r>
    <r>
      <rPr>
        <b/>
        <vertAlign val="superscript"/>
        <sz val="10"/>
        <rFont val="Arial"/>
        <family val="2"/>
      </rPr>
      <t>*</t>
    </r>
  </si>
  <si>
    <r>
      <t xml:space="preserve">No. of
locations </t>
    </r>
    <r>
      <rPr>
        <b/>
        <vertAlign val="superscript"/>
        <sz val="10"/>
        <rFont val="Arial"/>
        <family val="2"/>
      </rPr>
      <t>+</t>
    </r>
  </si>
  <si>
    <t>No. of
CAUTI</t>
  </si>
  <si>
    <t>Urinary
catheter-
days</t>
  </si>
  <si>
    <t xml:space="preserve">Critical care units </t>
  </si>
  <si>
    <t>Specialty Care Areas</t>
  </si>
  <si>
    <r>
      <t xml:space="preserve">Urinary catheter utilization ratio </t>
    </r>
    <r>
      <rPr>
        <b/>
        <vertAlign val="superscript"/>
        <sz val="10"/>
        <rFont val="Arial"/>
        <family val="2"/>
      </rPr>
      <t>**</t>
    </r>
  </si>
  <si>
    <t>Patient
days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</si>
  <si>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       Number of CAUTI                </t>
    </r>
    <r>
      <rPr>
        <sz val="10"/>
        <rFont val="Arial"/>
        <family val="2"/>
      </rPr>
      <t xml:space="preserve"> x 1000
     Number of urinary catheter-days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</si>
  <si>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urinary catheter-days</t>
    </r>
    <r>
      <rPr>
        <sz val="10"/>
        <rFont val="Arial"/>
        <family val="2"/>
      </rPr>
      <t xml:space="preserve">
      Number of patient-days</t>
    </r>
  </si>
  <si>
    <r>
      <t xml:space="preserve"> UTI</t>
    </r>
    <r>
      <rPr>
        <sz val="10"/>
        <rFont val="Arial"/>
        <family val="2"/>
      </rPr>
      <t>, urinary tract infection;</t>
    </r>
    <r>
      <rPr>
        <i/>
        <sz val="10"/>
        <rFont val="Arial"/>
        <family val="2"/>
      </rPr>
      <t xml:space="preserve"> CAUTI</t>
    </r>
    <r>
      <rPr>
        <sz val="10"/>
        <rFont val="Arial"/>
        <family val="2"/>
      </rPr>
      <t>, urinary catheter-associated UTI.</t>
    </r>
  </si>
  <si>
    <t>Table 5.   Pooled means and key percentiles of the distribution of urinary catheter-associated UTI
               rates and urinary catheter utilization ratios, by type of location, DA module, 2010</t>
  </si>
  <si>
    <r>
      <t xml:space="preserve">Ventilator-associated PNEU rate </t>
    </r>
    <r>
      <rPr>
        <b/>
        <vertAlign val="superscript"/>
        <sz val="10"/>
        <rFont val="Arial"/>
        <family val="2"/>
      </rPr>
      <t>*</t>
    </r>
  </si>
  <si>
    <t>No. of
VAP</t>
  </si>
  <si>
    <t>Ventilator
-days</t>
  </si>
  <si>
    <r>
      <t xml:space="preserve">Ventilator utilization ratio </t>
    </r>
    <r>
      <rPr>
        <b/>
        <vertAlign val="superscript"/>
        <sz val="10"/>
        <rFont val="Arial"/>
        <family val="2"/>
      </rPr>
      <t>**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</si>
  <si>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</si>
  <si>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ventilator-days</t>
    </r>
    <r>
      <rPr>
        <sz val="10"/>
        <rFont val="Arial"/>
        <family val="2"/>
      </rPr>
      <t xml:space="preserve">
      Number of patient-days</t>
    </r>
  </si>
  <si>
    <r>
      <t xml:space="preserve">Central line-associated BSI rate </t>
    </r>
    <r>
      <rPr>
        <b/>
        <vertAlign val="superscript"/>
        <sz val="10"/>
        <rFont val="Arial"/>
        <family val="2"/>
      </rPr>
      <t>*</t>
    </r>
  </si>
  <si>
    <t>Birth-weight category</t>
  </si>
  <si>
    <t>751-1000 grams</t>
  </si>
  <si>
    <t>1001-1500 grams</t>
  </si>
  <si>
    <t>1501-2500 grams</t>
  </si>
  <si>
    <t>&gt; 2500 grams</t>
  </si>
  <si>
    <r>
      <t xml:space="preserve">Central line utilization ratio </t>
    </r>
    <r>
      <rPr>
        <b/>
        <vertAlign val="superscript"/>
        <sz val="10"/>
        <rFont val="Arial"/>
        <family val="2"/>
      </rPr>
      <t>**</t>
    </r>
  </si>
  <si>
    <t>Pooled
Mean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</si>
  <si>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   Number of central line-days</t>
    </r>
  </si>
  <si>
    <t>Table 7.  Pooled means and key percentiles of the distribution of central line-associated BSI
               rates and central line utilization ratios for level III NICUs, DA module, 2010</t>
  </si>
  <si>
    <t>Table 6.    Pooled means and key percentiles of the distribution of ventilator-associated PNEU 
                 rates and ventilator utilization ratios, by type of location, DA module, 2010</t>
  </si>
  <si>
    <t>Medical
      -Major teaching</t>
  </si>
  <si>
    <t>Medical
      -All other</t>
  </si>
  <si>
    <t>110 (107)</t>
  </si>
  <si>
    <t>Medical cardiac</t>
  </si>
  <si>
    <t>Medical/Surgical
     -Major teaching</t>
  </si>
  <si>
    <t>397 (376)</t>
  </si>
  <si>
    <t>Medical/Surgical
      -All other, &gt;15 beds</t>
  </si>
  <si>
    <t>201 (200)</t>
  </si>
  <si>
    <t>10 (8)</t>
  </si>
  <si>
    <t xml:space="preserve">Pediatric medical </t>
  </si>
  <si>
    <t>Pediatric medical/surgical</t>
  </si>
  <si>
    <t>78 (72)</t>
  </si>
  <si>
    <t>Surgical
      -Major teaching</t>
  </si>
  <si>
    <t>Surgical
      -All other</t>
  </si>
  <si>
    <t>Surgical cardiothoracic</t>
  </si>
  <si>
    <t>Step-down Units</t>
  </si>
  <si>
    <t>Adult step-down (post-critical care)</t>
  </si>
  <si>
    <t>204 (198)</t>
  </si>
  <si>
    <t>Pediatric step-down (post critical care)</t>
  </si>
  <si>
    <t>Acute stroke</t>
  </si>
  <si>
    <t>Behavioral health/psychiatry</t>
  </si>
  <si>
    <t>79 (32)</t>
  </si>
  <si>
    <t>Gerontology</t>
  </si>
  <si>
    <t>5 (3)</t>
  </si>
  <si>
    <t>22 (20)</t>
  </si>
  <si>
    <t>Labor and delivery</t>
  </si>
  <si>
    <t>34 (24)</t>
  </si>
  <si>
    <t>Labor, delivery, recovery, postpartum suite</t>
  </si>
  <si>
    <t>78 (68)</t>
  </si>
  <si>
    <t>341 (331)</t>
  </si>
  <si>
    <t>Medical/Surgical</t>
  </si>
  <si>
    <t>877 (842)</t>
  </si>
  <si>
    <t>102 (95)</t>
  </si>
  <si>
    <t>Orthopedic trauma</t>
  </si>
  <si>
    <t>84 (42)</t>
  </si>
  <si>
    <t>Pediatric medical</t>
  </si>
  <si>
    <t>14 (6)</t>
  </si>
  <si>
    <t>Postpartum</t>
  </si>
  <si>
    <t>94 (88)</t>
  </si>
  <si>
    <t>181 (166)</t>
  </si>
  <si>
    <t>Pediatric rehabilitation</t>
  </si>
  <si>
    <t>7 (4)</t>
  </si>
  <si>
    <t>170 (168)</t>
  </si>
  <si>
    <t>Vascular surgery</t>
  </si>
  <si>
    <t>Well-baby nursery</t>
  </si>
  <si>
    <t>Inpatient Long Term Care</t>
  </si>
  <si>
    <t>Bone marrow transplant</t>
  </si>
  <si>
    <t>Hematology/oncology</t>
  </si>
  <si>
    <t>59 (57)</t>
  </si>
  <si>
    <t>Pediatric hematology/oncology</t>
  </si>
  <si>
    <t>6 (3)</t>
  </si>
  <si>
    <t>Long-term acute care</t>
  </si>
  <si>
    <t>72 (69)</t>
  </si>
  <si>
    <t>397 (390)</t>
  </si>
  <si>
    <t>78 (77)</t>
  </si>
  <si>
    <t>204 (203)</t>
  </si>
  <si>
    <t>341 (340)</t>
  </si>
  <si>
    <t>877 (872)</t>
  </si>
  <si>
    <t>102 (101)</t>
  </si>
  <si>
    <t>84 (81)</t>
  </si>
  <si>
    <t>170 (169)</t>
  </si>
  <si>
    <t xml:space="preserve">Pediatric medical/surgical </t>
  </si>
  <si>
    <t>Step-Down Units</t>
  </si>
  <si>
    <t>Step-down NICU (level II)</t>
  </si>
  <si>
    <t>Pediatric step-down (post-critical care)</t>
  </si>
  <si>
    <t>Medical
     -Major teaching</t>
  </si>
  <si>
    <t>Medical
     -All other</t>
  </si>
  <si>
    <t>Medical/surgical
     -Major teaching</t>
  </si>
  <si>
    <t>Medical/surgical
     -All other &gt; 15 beds</t>
  </si>
  <si>
    <t>Surgical
     -Major teaching</t>
  </si>
  <si>
    <t>Surgical
     -All other</t>
  </si>
  <si>
    <t>Adult long-term acute care</t>
  </si>
  <si>
    <r>
      <t xml:space="preserve">* 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Number of central line-days</t>
    </r>
  </si>
  <si>
    <r>
      <t xml:space="preserve">**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</si>
  <si>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CLABSI</t>
    </r>
    <r>
      <rPr>
        <sz val="10"/>
        <rFont val="Arial"/>
        <family val="2"/>
      </rPr>
      <t>, central line-associated BSI.</t>
    </r>
  </si>
  <si>
    <t>Medical/surgical</t>
  </si>
  <si>
    <t>Pediatric orthopedic</t>
  </si>
  <si>
    <t>Pediatric surgical</t>
  </si>
  <si>
    <t>Medical Surgical
     -All other &gt; 15 beds</t>
  </si>
  <si>
    <t>2473 (100)</t>
  </si>
  <si>
    <t>116 (106)</t>
  </si>
  <si>
    <t>131 (125)</t>
  </si>
  <si>
    <t>435 (359)</t>
  </si>
  <si>
    <t>Medical/surgical
     -All other &gt;15 beds</t>
  </si>
  <si>
    <t>211 (209)</t>
  </si>
  <si>
    <t>47 (46)</t>
  </si>
  <si>
    <t>90 (82)</t>
  </si>
  <si>
    <t>126 (123)</t>
  </si>
  <si>
    <t>51 (43)</t>
  </si>
  <si>
    <t>21 (12)</t>
  </si>
  <si>
    <t>36 (26)</t>
  </si>
  <si>
    <t>6 (5)</t>
  </si>
  <si>
    <t>8 (4)</t>
  </si>
  <si>
    <t>435 (427)</t>
  </si>
  <si>
    <t>226 (200)</t>
  </si>
  <si>
    <t>230 (207)</t>
  </si>
  <si>
    <t>240 (213)</t>
  </si>
  <si>
    <t>243 (195)</t>
  </si>
  <si>
    <t>245 (184)</t>
  </si>
  <si>
    <t>226 (209)</t>
  </si>
  <si>
    <t>230 (218)</t>
  </si>
  <si>
    <t>240 (234)</t>
  </si>
  <si>
    <t>243 (238)</t>
  </si>
  <si>
    <t>245 (237)</t>
  </si>
  <si>
    <t>Table 8.  Pooled means and key percentiles of the distribution of central line-associated BSI rates
               and central line utilization ratios for level II/III NICUs, DA module, 2010</t>
  </si>
  <si>
    <t>191 (138)</t>
  </si>
  <si>
    <t>214 (156)</t>
  </si>
  <si>
    <t>248 (184)</t>
  </si>
  <si>
    <t>257 (166)</t>
  </si>
  <si>
    <t>263 (143)</t>
  </si>
  <si>
    <t>191 (150)</t>
  </si>
  <si>
    <t>214 (180)</t>
  </si>
  <si>
    <t>248 (216)</t>
  </si>
  <si>
    <t>257 (246)</t>
  </si>
  <si>
    <t>263 (244)</t>
  </si>
  <si>
    <t>Ventilator-
days</t>
  </si>
  <si>
    <r>
      <t>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</si>
  <si>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t>Table 9.    Pooled means and key percentiles of the distribution of ventilator-associated PNEU 
                  rates and ventilator utilization ratios for level III NICUs, DA module, 2010</t>
  </si>
  <si>
    <t>Table 10.    Pooled means and key percentiles of the distribution of ventilator-associated PNEU 
                  rates and ventilator utilization ratios for level II/III NICUs, DA module, 2010</t>
  </si>
  <si>
    <t>97 (89)</t>
  </si>
  <si>
    <t>97 (82)</t>
  </si>
  <si>
    <t>97 (61)</t>
  </si>
  <si>
    <t>98 (54)</t>
  </si>
  <si>
    <t>102 (55)</t>
  </si>
  <si>
    <t>65 (48)</t>
  </si>
  <si>
    <t>73 (46)</t>
  </si>
  <si>
    <t>75 (35)</t>
  </si>
  <si>
    <t>75 (24)</t>
  </si>
  <si>
    <t>82 (29)</t>
  </si>
  <si>
    <t>97 (95)</t>
  </si>
  <si>
    <t>97 (93)</t>
  </si>
  <si>
    <t>98 (94)</t>
  </si>
  <si>
    <t>102 (99)</t>
  </si>
  <si>
    <t>65 (57)</t>
  </si>
  <si>
    <t>73 (63)</t>
  </si>
  <si>
    <t>75 (71)</t>
  </si>
  <si>
    <t>82 (80)</t>
  </si>
  <si>
    <t>LCBI</t>
  </si>
  <si>
    <t>Permanent Central Line</t>
  </si>
  <si>
    <t>Temporary Central Line</t>
  </si>
  <si>
    <t>SUTI</t>
  </si>
  <si>
    <t>ABUTI</t>
  </si>
  <si>
    <t>Table 13.  Distribution of specific sites of urinary catheter-associated UTI by location, 2010</t>
  </si>
  <si>
    <t>750-1000 grams</t>
  </si>
  <si>
    <t>Table 17.  Distribution of specific sites of ventilator-associated pneumonia
                among Level III NICUs by birthweight, 2010</t>
  </si>
  <si>
    <t>Table 18.  Distribution of specific sites of ventilator-associated pneumonia
                among Level II/III NICUs by birthweight, 2010</t>
  </si>
  <si>
    <t>Table 14.  Distribution of specific sites of ventilator-associated pneumonia by location, 2010</t>
  </si>
  <si>
    <t>12 (10)</t>
  </si>
  <si>
    <t>12 (11)</t>
  </si>
  <si>
    <t>1261 (51.1)</t>
  </si>
  <si>
    <t>1560 (63.1)</t>
  </si>
  <si>
    <t>1683 (68.1)</t>
  </si>
  <si>
    <r>
      <t>CLABSI</t>
    </r>
    <r>
      <rPr>
        <sz val="10"/>
        <rFont val="Arial"/>
        <family val="2"/>
      </rPr>
      <t xml:space="preserve">, central line-associated bloodstream infection;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</si>
  <si>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Long-Term Acute Care</t>
    </r>
    <r>
      <rPr>
        <b/>
        <vertAlign val="superscript"/>
        <sz val="10"/>
        <rFont val="Arial"/>
        <family val="2"/>
      </rPr>
      <t>‡</t>
    </r>
  </si>
  <si>
    <r>
      <t>Long Term Acute Care</t>
    </r>
    <r>
      <rPr>
        <b/>
        <i/>
        <vertAlign val="superscript"/>
        <sz val="10"/>
        <rFont val="Arial"/>
        <family val="2"/>
      </rPr>
      <t>‡</t>
    </r>
  </si>
  <si>
    <t>Long-Term Acute Care*</t>
  </si>
  <si>
    <t>‡   Includes free-standing long-term acute care hospitals and long-term acute care locations within the general acute care hospital setting.</t>
  </si>
  <si>
    <t>*Includes free-standing long-term acute care hospitals and long-term acute care locations within the general acute care hospital setting.</t>
  </si>
  <si>
    <r>
      <t>Long Term Acute Care</t>
    </r>
    <r>
      <rPr>
        <b/>
        <i/>
        <vertAlign val="superscript"/>
        <sz val="10"/>
        <rFont val="Arial"/>
        <family val="2"/>
      </rPr>
      <t>*</t>
    </r>
  </si>
  <si>
    <t>Long Term Acute Care*</t>
  </si>
  <si>
    <t>Medical/Surgical
      -All other, ≤15 beds</t>
  </si>
  <si>
    <t>Medical/surgical
     -All other ≤15 beds</t>
  </si>
  <si>
    <r>
      <t>CAUTI</t>
    </r>
    <r>
      <rPr>
        <sz val="10"/>
        <rFont val="Arial"/>
        <family val="2"/>
      </rPr>
      <t>, catheter-associated urinary tract infection.</t>
    </r>
  </si>
  <si>
    <r>
      <t>VAP</t>
    </r>
    <r>
      <rPr>
        <sz val="10"/>
        <rFont val="Arial"/>
        <family val="2"/>
      </rPr>
      <t>, ventilator-associated pneumonia.</t>
    </r>
  </si>
  <si>
    <r>
      <t xml:space="preserve">CLABSI, </t>
    </r>
    <r>
      <rPr>
        <sz val="10"/>
        <rFont val="Arial"/>
        <family val="2"/>
      </rPr>
      <t xml:space="preserve">central line-associated bloodstream infection;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</si>
  <si>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**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   Number of patient-days</t>
    </r>
  </si>
  <si>
    <r>
      <t>VAP</t>
    </r>
    <r>
      <rPr>
        <sz val="10"/>
        <rFont val="Arial"/>
        <family val="2"/>
      </rPr>
      <t xml:space="preserve">, ventilator-associated pneumonia;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</si>
  <si>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Chronic care unit</t>
    </r>
    <r>
      <rPr>
        <vertAlign val="superscript"/>
        <sz val="10"/>
        <rFont val="Calibri"/>
        <family val="2"/>
      </rPr>
      <t>¥</t>
    </r>
  </si>
  <si>
    <t>No. of
PCLABSI</t>
  </si>
  <si>
    <t>No. of
TCLABSI</t>
  </si>
  <si>
    <t>Pediatric bone marrow transplant</t>
  </si>
  <si>
    <t>Solid organ transplant</t>
  </si>
  <si>
    <r>
      <t xml:space="preserve">*  </t>
    </r>
    <r>
      <rPr>
        <u/>
        <sz val="10"/>
        <rFont val="Arial"/>
        <family val="2"/>
      </rPr>
      <t xml:space="preserve">     Number of PCLABSI                          </t>
    </r>
    <r>
      <rPr>
        <sz val="10"/>
        <rFont val="Arial"/>
        <family val="2"/>
      </rPr>
      <t xml:space="preserve"> x 1000
     Number of permanent central line-days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</si>
  <si>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TCLABSI                          </t>
    </r>
    <r>
      <rPr>
        <sz val="10"/>
        <rFont val="Arial"/>
        <family val="2"/>
      </rPr>
      <t xml:space="preserve"> x 1000
     Number of temporary central line-days</t>
    </r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</si>
  <si>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PCLABSI</t>
    </r>
    <r>
      <rPr>
        <sz val="10"/>
        <rFont val="Arial"/>
        <family val="2"/>
      </rPr>
      <t>, permanent central line-associated BSI; TCLABSI, temporary central line-associated BSI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</si>
  <si>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750 grams</t>
    </r>
  </si>
  <si>
    <t>Criterion 1
n (%)</t>
  </si>
  <si>
    <t>Criterion 2/3
n (%)</t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</si>
  <si>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>, laboratory-confirmed BSI</t>
    </r>
    <r>
      <rPr>
        <i/>
        <sz val="10"/>
        <rFont val="Arial"/>
        <family val="2"/>
      </rPr>
      <t>.</t>
    </r>
    <r>
      <rPr>
        <i/>
        <vertAlign val="superscript"/>
        <sz val="10"/>
        <rFont val="Arial"/>
        <family val="2"/>
      </rPr>
      <t>7</t>
    </r>
  </si>
  <si>
    <r>
      <t>UTI</t>
    </r>
    <r>
      <rPr>
        <sz val="10"/>
        <rFont val="Arial"/>
        <family val="2"/>
      </rPr>
      <t xml:space="preserve">, urinary tract infection; </t>
    </r>
    <r>
      <rPr>
        <i/>
        <sz val="10"/>
        <rFont val="Arial"/>
        <family val="2"/>
      </rPr>
      <t>SUTI</t>
    </r>
    <r>
      <rPr>
        <sz val="10"/>
        <rFont val="Arial"/>
        <family val="2"/>
      </rPr>
      <t xml:space="preserve">, symptomatic UTI; </t>
    </r>
    <r>
      <rPr>
        <i/>
        <sz val="10"/>
        <rFont val="Arial"/>
        <family val="2"/>
      </rPr>
      <t>ABUTI</t>
    </r>
    <r>
      <rPr>
        <sz val="10"/>
        <rFont val="Arial"/>
        <family val="2"/>
      </rPr>
      <t>, asymptomatic bacteremic UTI.</t>
    </r>
    <r>
      <rPr>
        <vertAlign val="superscript"/>
        <sz val="10"/>
        <rFont val="Arial"/>
        <family val="2"/>
      </rPr>
      <t>7</t>
    </r>
  </si>
  <si>
    <t>PNU1
n (%)</t>
  </si>
  <si>
    <t>PNU2
n (%)</t>
  </si>
  <si>
    <t>PNU3
n (%)</t>
  </si>
  <si>
    <r>
      <t xml:space="preserve">PNU1, </t>
    </r>
    <r>
      <rPr>
        <sz val="10"/>
        <rFont val="Arial"/>
        <family val="2"/>
      </rPr>
      <t xml:space="preserve">clinically defined pneumonia; </t>
    </r>
    <r>
      <rPr>
        <i/>
        <sz val="10"/>
        <rFont val="Arial"/>
        <family val="2"/>
      </rPr>
      <t>PNU2</t>
    </r>
    <r>
      <rPr>
        <sz val="10"/>
        <rFont val="Arial"/>
        <family val="2"/>
      </rPr>
      <t xml:space="preserve">, pneumonia with specific laboratory findings; </t>
    </r>
    <r>
      <rPr>
        <i/>
        <sz val="10"/>
        <rFont val="Arial"/>
        <family val="2"/>
      </rPr>
      <t>PNU3</t>
    </r>
    <r>
      <rPr>
        <sz val="10"/>
        <rFont val="Arial"/>
        <family val="2"/>
      </rPr>
      <t>, pneumonia in immunocompromised patients.</t>
    </r>
    <r>
      <rPr>
        <vertAlign val="superscript"/>
        <sz val="10"/>
        <rFont val="Arial"/>
        <family val="2"/>
      </rPr>
      <t>7</t>
    </r>
  </si>
  <si>
    <t>750 -1000 grams</t>
  </si>
  <si>
    <r>
      <rPr>
        <sz val="9"/>
        <color indexed="8"/>
        <rFont val="Calibri"/>
        <family val="2"/>
      </rPr>
      <t>≤</t>
    </r>
    <r>
      <rPr>
        <sz val="9"/>
        <color indexed="8"/>
        <rFont val="Arial"/>
        <family val="2"/>
      </rPr>
      <t xml:space="preserve"> 750 grams</t>
    </r>
  </si>
  <si>
    <t xml:space="preserve">Table 2.  NHSN hospitals contributing data used in this report by hospital type and bedsize </t>
  </si>
  <si>
    <r>
      <t>+</t>
    </r>
    <r>
      <rPr>
        <sz val="10"/>
        <rFont val="Arial"/>
        <family val="2"/>
      </rPr>
      <t xml:space="preserve">    The number in parentheses is the number of locations meeting minimum requirements for percentile distributions (i.e., ≥  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50 patient days for device utilization ratios) if less than total number of locations. If this number &lt; 20, percentile distributions are not calculated.</t>
    </r>
  </si>
  <si>
    <r>
      <t>Chronic care</t>
    </r>
    <r>
      <rPr>
        <vertAlign val="superscript"/>
        <sz val="10"/>
        <rFont val="Arial"/>
        <family val="2"/>
      </rPr>
      <t>¥</t>
    </r>
  </si>
  <si>
    <t xml:space="preserve">¥  Includes inpatient long term care locations within the general acute care hospital setting. </t>
  </si>
  <si>
    <r>
      <t>Chronic care</t>
    </r>
    <r>
      <rPr>
        <vertAlign val="superscript"/>
        <sz val="10"/>
        <rFont val="Calibri"/>
        <family val="2"/>
      </rPr>
      <t>¥</t>
    </r>
  </si>
  <si>
    <t>Table 11.    Distribution of criteria for central line-associated laboratory-confirmed
                  BSI by location, 2010</t>
  </si>
  <si>
    <t>Table 12.    Distribution of criteria for permanent and temporary central line-associated  
                  laboratory-confirmed BSI by location, 2010</t>
  </si>
  <si>
    <t>Table 15.  Distribution of specific sites and criteria for central line-associated laboratory-confirmed BSI among Level III NICUs by birthweight, 2010</t>
  </si>
  <si>
    <t>Table 16.  Distribution of specific sites and criteria for central line-associated laboratory-confirmed BSI among Level II/III NICUs by birthweight, 2010</t>
  </si>
  <si>
    <t>Am J Infect Control 2011;39:798-816.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</si>
</sst>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vertAlign val="superscript"/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i/>
      <vertAlign val="superscript"/>
      <sz val="10"/>
      <name val="Arial"/>
      <family val="2"/>
    </font>
    <font>
      <sz val="9"/>
      <color indexed="8"/>
      <name val="Calibri"/>
      <family val="2"/>
    </font>
    <font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8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1"/>
    <xf numFmtId="0" fontId="5" fillId="2" borderId="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righ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5" xfId="0" applyFont="1" applyBorder="1"/>
    <xf numFmtId="0" fontId="5" fillId="2" borderId="5" xfId="1" applyFont="1" applyFill="1" applyBorder="1" applyAlignment="1">
      <alignment horizontal="righ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wrapText="1"/>
    </xf>
    <xf numFmtId="1" fontId="5" fillId="2" borderId="4" xfId="1" applyNumberFormat="1" applyFont="1" applyFill="1" applyBorder="1" applyAlignment="1">
      <alignment horizontal="right" vertical="top" wrapText="1"/>
    </xf>
    <xf numFmtId="1" fontId="5" fillId="2" borderId="3" xfId="1" applyNumberFormat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left" vertical="top" wrapText="1"/>
    </xf>
    <xf numFmtId="1" fontId="5" fillId="2" borderId="1" xfId="1" applyNumberFormat="1" applyFont="1" applyFill="1" applyBorder="1" applyAlignment="1">
      <alignment horizontal="right" vertical="top" wrapText="1"/>
    </xf>
    <xf numFmtId="0" fontId="4" fillId="2" borderId="2" xfId="1" applyFont="1" applyFill="1" applyBorder="1" applyAlignment="1">
      <alignment horizontal="left" vertical="top" wrapText="1"/>
    </xf>
    <xf numFmtId="1" fontId="5" fillId="2" borderId="2" xfId="1" applyNumberFormat="1" applyFont="1" applyFill="1" applyBorder="1" applyAlignment="1">
      <alignment horizontal="right" vertical="top" wrapText="1"/>
    </xf>
    <xf numFmtId="0" fontId="6" fillId="0" borderId="0" xfId="1" applyFont="1"/>
    <xf numFmtId="0" fontId="2" fillId="0" borderId="4" xfId="1" applyFont="1" applyBorder="1" applyAlignment="1">
      <alignment horizontal="right"/>
    </xf>
    <xf numFmtId="0" fontId="2" fillId="0" borderId="0" xfId="1" applyBorder="1" applyAlignment="1"/>
    <xf numFmtId="0" fontId="4" fillId="0" borderId="0" xfId="1" applyFont="1" applyBorder="1" applyAlignment="1">
      <alignment vertical="top"/>
    </xf>
    <xf numFmtId="2" fontId="2" fillId="0" borderId="0" xfId="2" applyNumberFormat="1" applyFont="1"/>
    <xf numFmtId="0" fontId="2" fillId="0" borderId="0" xfId="2" applyFont="1"/>
    <xf numFmtId="0" fontId="7" fillId="0" borderId="0" xfId="2" applyFont="1" applyAlignment="1">
      <alignment wrapText="1"/>
    </xf>
    <xf numFmtId="0" fontId="0" fillId="0" borderId="0" xfId="0" applyAlignment="1">
      <alignment wrapText="1"/>
    </xf>
    <xf numFmtId="0" fontId="7" fillId="0" borderId="0" xfId="2" applyNumberFormat="1" applyFont="1"/>
    <xf numFmtId="3" fontId="7" fillId="0" borderId="0" xfId="2" applyNumberFormat="1" applyFont="1" applyAlignment="1">
      <alignment horizontal="center" wrapText="1"/>
    </xf>
    <xf numFmtId="164" fontId="7" fillId="0" borderId="0" xfId="2" applyNumberFormat="1" applyFont="1" applyAlignment="1">
      <alignment horizontal="center" wrapText="1"/>
    </xf>
    <xf numFmtId="0" fontId="9" fillId="0" borderId="0" xfId="0" applyFont="1"/>
    <xf numFmtId="0" fontId="10" fillId="0" borderId="0" xfId="0" applyNumberFormat="1" applyFont="1"/>
    <xf numFmtId="0" fontId="2" fillId="0" borderId="0" xfId="0" applyFont="1"/>
    <xf numFmtId="3" fontId="2" fillId="0" borderId="0" xfId="0" quotePrefix="1" applyNumberFormat="1" applyFont="1"/>
    <xf numFmtId="0" fontId="2" fillId="0" borderId="0" xfId="0" quotePrefix="1" applyNumberFormat="1" applyFont="1"/>
    <xf numFmtId="164" fontId="2" fillId="0" borderId="0" xfId="0" quotePrefix="1" applyNumberFormat="1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3" fontId="12" fillId="0" borderId="0" xfId="3" quotePrefix="1" applyNumberFormat="1" applyFont="1"/>
    <xf numFmtId="3" fontId="2" fillId="0" borderId="0" xfId="0" applyNumberFormat="1" applyFont="1"/>
    <xf numFmtId="0" fontId="2" fillId="0" borderId="0" xfId="0" quotePrefix="1" applyNumberFormat="1" applyFont="1" applyAlignment="1">
      <alignment horizontal="left"/>
    </xf>
    <xf numFmtId="2" fontId="2" fillId="0" borderId="0" xfId="0" quotePrefix="1" applyNumberFormat="1" applyFont="1"/>
    <xf numFmtId="2" fontId="2" fillId="0" borderId="0" xfId="0" applyNumberFormat="1" applyFont="1"/>
    <xf numFmtId="164" fontId="2" fillId="0" borderId="0" xfId="2" applyNumberFormat="1" applyFont="1"/>
    <xf numFmtId="0" fontId="7" fillId="0" borderId="0" xfId="2" applyNumberFormat="1" applyFont="1" applyAlignment="1">
      <alignment horizontal="center" wrapText="1"/>
    </xf>
    <xf numFmtId="0" fontId="10" fillId="0" borderId="0" xfId="2" applyNumberFormat="1" applyFont="1"/>
    <xf numFmtId="0" fontId="7" fillId="0" borderId="0" xfId="2" applyNumberFormat="1" applyFont="1" applyAlignment="1">
      <alignment horizontal="left" wrapText="1"/>
    </xf>
    <xf numFmtId="10" fontId="7" fillId="0" borderId="0" xfId="2" applyNumberFormat="1" applyFont="1" applyAlignment="1">
      <alignment horizontal="center" wrapText="1"/>
    </xf>
    <xf numFmtId="0" fontId="2" fillId="0" borderId="0" xfId="0" applyNumberFormat="1" applyFont="1"/>
    <xf numFmtId="0" fontId="2" fillId="0" borderId="0" xfId="0" applyFont="1" applyAlignment="1">
      <alignment wrapText="1"/>
    </xf>
    <xf numFmtId="0" fontId="10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3" fontId="15" fillId="0" borderId="0" xfId="0" applyNumberFormat="1" applyFont="1"/>
    <xf numFmtId="3" fontId="2" fillId="0" borderId="0" xfId="0" applyNumberFormat="1" applyFont="1" applyFill="1"/>
    <xf numFmtId="164" fontId="15" fillId="0" borderId="0" xfId="0" applyNumberFormat="1" applyFont="1"/>
    <xf numFmtId="164" fontId="2" fillId="0" borderId="0" xfId="0" applyNumberFormat="1" applyFont="1" applyFill="1"/>
    <xf numFmtId="2" fontId="15" fillId="0" borderId="0" xfId="0" applyNumberFormat="1" applyFont="1"/>
    <xf numFmtId="0" fontId="17" fillId="0" borderId="10" xfId="0" applyFont="1" applyBorder="1" applyAlignment="1">
      <alignment vertical="top"/>
    </xf>
    <xf numFmtId="3" fontId="18" fillId="0" borderId="10" xfId="0" applyNumberFormat="1" applyFont="1" applyBorder="1" applyAlignment="1">
      <alignment vertical="top"/>
    </xf>
    <xf numFmtId="165" fontId="18" fillId="0" borderId="10" xfId="0" applyNumberFormat="1" applyFont="1" applyBorder="1" applyAlignment="1">
      <alignment vertical="top"/>
    </xf>
    <xf numFmtId="3" fontId="19" fillId="0" borderId="10" xfId="0" applyNumberFormat="1" applyFont="1" applyBorder="1" applyAlignment="1">
      <alignment vertical="top"/>
    </xf>
    <xf numFmtId="0" fontId="17" fillId="3" borderId="3" xfId="0" applyFont="1" applyFill="1" applyBorder="1" applyAlignment="1">
      <alignment vertical="top" wrapText="1"/>
    </xf>
    <xf numFmtId="0" fontId="18" fillId="0" borderId="3" xfId="0" applyFont="1" applyBorder="1" applyAlignment="1">
      <alignment vertical="top"/>
    </xf>
    <xf numFmtId="0" fontId="18" fillId="0" borderId="3" xfId="0" quotePrefix="1" applyNumberFormat="1" applyFont="1" applyBorder="1"/>
    <xf numFmtId="165" fontId="18" fillId="0" borderId="3" xfId="0" applyNumberFormat="1" applyFont="1" applyBorder="1" applyAlignment="1">
      <alignment vertical="top"/>
    </xf>
    <xf numFmtId="0" fontId="19" fillId="2" borderId="3" xfId="0" applyFont="1" applyFill="1" applyBorder="1" applyAlignment="1">
      <alignment vertical="top" wrapText="1"/>
    </xf>
    <xf numFmtId="165" fontId="19" fillId="0" borderId="3" xfId="0" applyNumberFormat="1" applyFont="1" applyBorder="1" applyAlignment="1">
      <alignment vertical="top"/>
    </xf>
    <xf numFmtId="0" fontId="17" fillId="3" borderId="3" xfId="0" applyFont="1" applyFill="1" applyBorder="1" applyAlignment="1">
      <alignment horizontal="center" vertical="top" wrapText="1"/>
    </xf>
    <xf numFmtId="0" fontId="18" fillId="0" borderId="10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17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vertical="top" wrapText="1"/>
    </xf>
    <xf numFmtId="165" fontId="19" fillId="0" borderId="0" xfId="0" applyNumberFormat="1" applyFont="1" applyBorder="1" applyAlignment="1">
      <alignment vertical="top"/>
    </xf>
    <xf numFmtId="0" fontId="19" fillId="0" borderId="0" xfId="0" applyFont="1"/>
    <xf numFmtId="0" fontId="2" fillId="0" borderId="16" xfId="0" applyFont="1" applyBorder="1" applyAlignment="1">
      <alignment vertical="top"/>
    </xf>
    <xf numFmtId="3" fontId="2" fillId="0" borderId="16" xfId="0" applyNumberFormat="1" applyFont="1" applyBorder="1" applyAlignment="1">
      <alignment vertical="top"/>
    </xf>
    <xf numFmtId="165" fontId="2" fillId="0" borderId="16" xfId="0" applyNumberFormat="1" applyFont="1" applyBorder="1" applyAlignment="1">
      <alignment vertical="top"/>
    </xf>
    <xf numFmtId="3" fontId="7" fillId="0" borderId="16" xfId="0" applyNumberFormat="1" applyFont="1" applyBorder="1" applyAlignment="1">
      <alignment vertical="top"/>
    </xf>
    <xf numFmtId="0" fontId="17" fillId="3" borderId="1" xfId="0" applyFont="1" applyFill="1" applyBorder="1" applyAlignment="1">
      <alignment horizontal="left" vertical="top" wrapText="1"/>
    </xf>
    <xf numFmtId="0" fontId="10" fillId="0" borderId="17" xfId="2" applyNumberFormat="1" applyFont="1" applyBorder="1"/>
    <xf numFmtId="0" fontId="2" fillId="0" borderId="0" xfId="0" applyFont="1" applyAlignment="1">
      <alignment vertical="top"/>
    </xf>
    <xf numFmtId="0" fontId="17" fillId="3" borderId="1" xfId="0" applyFont="1" applyFill="1" applyBorder="1" applyAlignment="1">
      <alignment vertical="top" wrapText="1"/>
    </xf>
    <xf numFmtId="3" fontId="17" fillId="3" borderId="1" xfId="0" applyNumberFormat="1" applyFont="1" applyFill="1" applyBorder="1" applyAlignment="1">
      <alignment horizontal="center" vertical="top" wrapText="1"/>
    </xf>
    <xf numFmtId="0" fontId="10" fillId="0" borderId="17" xfId="0" applyFont="1" applyBorder="1"/>
    <xf numFmtId="3" fontId="18" fillId="0" borderId="17" xfId="0" applyNumberFormat="1" applyFont="1" applyFill="1" applyBorder="1" applyAlignment="1">
      <alignment vertical="top"/>
    </xf>
    <xf numFmtId="0" fontId="2" fillId="0" borderId="17" xfId="0" applyFont="1" applyBorder="1"/>
    <xf numFmtId="0" fontId="2" fillId="0" borderId="17" xfId="0" applyFont="1" applyBorder="1" applyAlignment="1">
      <alignment wrapText="1"/>
    </xf>
    <xf numFmtId="3" fontId="18" fillId="2" borderId="17" xfId="0" applyNumberFormat="1" applyFont="1" applyFill="1" applyBorder="1" applyAlignment="1">
      <alignment vertical="top" wrapText="1"/>
    </xf>
    <xf numFmtId="165" fontId="18" fillId="0" borderId="17" xfId="0" applyNumberFormat="1" applyFont="1" applyBorder="1" applyAlignment="1">
      <alignment vertical="top"/>
    </xf>
    <xf numFmtId="3" fontId="19" fillId="2" borderId="17" xfId="0" applyNumberFormat="1" applyFont="1" applyFill="1" applyBorder="1" applyAlignment="1">
      <alignment vertical="top" wrapText="1"/>
    </xf>
    <xf numFmtId="165" fontId="19" fillId="0" borderId="17" xfId="0" applyNumberFormat="1" applyFont="1" applyBorder="1" applyAlignment="1">
      <alignment vertical="top"/>
    </xf>
    <xf numFmtId="0" fontId="7" fillId="0" borderId="17" xfId="0" applyFont="1" applyBorder="1"/>
    <xf numFmtId="0" fontId="2" fillId="0" borderId="17" xfId="0" applyFont="1" applyBorder="1" applyAlignment="1"/>
    <xf numFmtId="0" fontId="17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righ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8" fillId="0" borderId="0" xfId="0" applyFont="1"/>
    <xf numFmtId="0" fontId="0" fillId="0" borderId="3" xfId="0" quotePrefix="1" applyNumberFormat="1" applyBorder="1"/>
    <xf numFmtId="3" fontId="17" fillId="0" borderId="17" xfId="0" applyNumberFormat="1" applyFont="1" applyFill="1" applyBorder="1" applyAlignment="1">
      <alignment horizontal="center" vertical="top" wrapText="1"/>
    </xf>
    <xf numFmtId="165" fontId="17" fillId="0" borderId="17" xfId="0" applyNumberFormat="1" applyFont="1" applyFill="1" applyBorder="1" applyAlignment="1">
      <alignment horizontal="center" vertical="top" wrapText="1"/>
    </xf>
    <xf numFmtId="3" fontId="18" fillId="4" borderId="17" xfId="0" applyNumberFormat="1" applyFont="1" applyFill="1" applyBorder="1" applyAlignment="1">
      <alignment vertical="top" wrapText="1"/>
    </xf>
    <xf numFmtId="165" fontId="18" fillId="4" borderId="17" xfId="0" applyNumberFormat="1" applyFont="1" applyFill="1" applyBorder="1" applyAlignment="1">
      <alignment vertical="top"/>
    </xf>
    <xf numFmtId="3" fontId="19" fillId="4" borderId="17" xfId="0" applyNumberFormat="1" applyFont="1" applyFill="1" applyBorder="1" applyAlignment="1">
      <alignment vertical="top" wrapText="1"/>
    </xf>
    <xf numFmtId="0" fontId="2" fillId="0" borderId="17" xfId="0" applyFont="1" applyFill="1" applyBorder="1"/>
    <xf numFmtId="3" fontId="0" fillId="0" borderId="17" xfId="0" applyNumberFormat="1" applyBorder="1"/>
    <xf numFmtId="3" fontId="5" fillId="2" borderId="26" xfId="0" applyNumberFormat="1" applyFont="1" applyFill="1" applyBorder="1" applyAlignment="1">
      <alignment horizontal="center" vertical="top" wrapText="1"/>
    </xf>
    <xf numFmtId="165" fontId="5" fillId="2" borderId="26" xfId="0" applyNumberFormat="1" applyFont="1" applyFill="1" applyBorder="1" applyAlignment="1">
      <alignment horizontal="center" vertical="top" wrapText="1"/>
    </xf>
    <xf numFmtId="3" fontId="4" fillId="2" borderId="26" xfId="0" applyNumberFormat="1" applyFont="1" applyFill="1" applyBorder="1" applyAlignment="1">
      <alignment horizontal="center" vertical="top" wrapText="1"/>
    </xf>
    <xf numFmtId="0" fontId="7" fillId="0" borderId="17" xfId="0" applyFont="1" applyFill="1" applyBorder="1"/>
    <xf numFmtId="10" fontId="7" fillId="0" borderId="17" xfId="0" applyNumberFormat="1" applyFont="1" applyBorder="1"/>
    <xf numFmtId="3" fontId="7" fillId="0" borderId="17" xfId="0" applyNumberFormat="1" applyFont="1" applyBorder="1"/>
    <xf numFmtId="3" fontId="7" fillId="2" borderId="17" xfId="0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/>
    <xf numFmtId="0" fontId="18" fillId="2" borderId="27" xfId="0" applyFont="1" applyFill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9" fillId="2" borderId="4" xfId="0" applyFont="1" applyFill="1" applyBorder="1" applyAlignment="1">
      <alignment horizontal="left" vertical="top" wrapText="1"/>
    </xf>
    <xf numFmtId="0" fontId="2" fillId="0" borderId="17" xfId="0" quotePrefix="1" applyNumberFormat="1" applyFont="1" applyBorder="1"/>
    <xf numFmtId="3" fontId="5" fillId="0" borderId="17" xfId="0" applyNumberFormat="1" applyFont="1" applyFill="1" applyBorder="1" applyAlignment="1">
      <alignment horizontal="right" wrapText="1"/>
    </xf>
    <xf numFmtId="165" fontId="2" fillId="0" borderId="17" xfId="0" applyNumberFormat="1" applyFont="1" applyBorder="1" applyAlignment="1"/>
    <xf numFmtId="3" fontId="2" fillId="2" borderId="17" xfId="0" applyNumberFormat="1" applyFont="1" applyFill="1" applyBorder="1" applyAlignment="1">
      <alignment wrapText="1"/>
    </xf>
    <xf numFmtId="0" fontId="7" fillId="0" borderId="0" xfId="0" applyFont="1" applyBorder="1"/>
    <xf numFmtId="3" fontId="0" fillId="0" borderId="0" xfId="0" applyNumberFormat="1" applyBorder="1"/>
    <xf numFmtId="165" fontId="18" fillId="0" borderId="0" xfId="0" applyNumberFormat="1" applyFont="1" applyBorder="1" applyAlignment="1">
      <alignment vertical="top"/>
    </xf>
    <xf numFmtId="3" fontId="19" fillId="2" borderId="0" xfId="0" applyNumberFormat="1" applyFont="1" applyFill="1" applyBorder="1" applyAlignment="1">
      <alignment vertical="top" wrapText="1"/>
    </xf>
    <xf numFmtId="0" fontId="2" fillId="0" borderId="0" xfId="0" applyFont="1" applyAlignment="1"/>
    <xf numFmtId="0" fontId="26" fillId="0" borderId="0" xfId="0" applyFont="1"/>
    <xf numFmtId="0" fontId="7" fillId="0" borderId="0" xfId="1" applyFont="1" applyAlignment="1">
      <alignment wrapText="1"/>
    </xf>
    <xf numFmtId="0" fontId="2" fillId="0" borderId="0" xfId="1" applyAlignment="1"/>
    <xf numFmtId="0" fontId="7" fillId="0" borderId="0" xfId="1" applyFont="1" applyAlignment="1">
      <alignment vertical="top" wrapText="1"/>
    </xf>
    <xf numFmtId="0" fontId="2" fillId="0" borderId="0" xfId="1" applyAlignment="1">
      <alignment vertical="top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2" fillId="0" borderId="0" xfId="1" applyBorder="1" applyAlignment="1"/>
    <xf numFmtId="0" fontId="4" fillId="2" borderId="1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4" fillId="2" borderId="3" xfId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2" applyFont="1" applyAlignment="1">
      <alignment wrapText="1"/>
    </xf>
    <xf numFmtId="0" fontId="2" fillId="0" borderId="0" xfId="0" applyFont="1" applyAlignment="1"/>
    <xf numFmtId="164" fontId="2" fillId="0" borderId="0" xfId="2" applyNumberFormat="1" applyFont="1" applyAlignment="1">
      <alignment wrapText="1"/>
    </xf>
    <xf numFmtId="164" fontId="2" fillId="0" borderId="0" xfId="0" applyNumberFormat="1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4" fillId="0" borderId="0" xfId="0" quotePrefix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7" fillId="0" borderId="0" xfId="2" applyFont="1" applyAlignment="1">
      <alignment horizontal="left" wrapText="1"/>
    </xf>
    <xf numFmtId="164" fontId="7" fillId="0" borderId="0" xfId="0" applyNumberFormat="1" applyFont="1" applyAlignment="1">
      <alignment horizontal="center"/>
    </xf>
    <xf numFmtId="0" fontId="7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5" fillId="0" borderId="0" xfId="0" applyFont="1" applyAlignment="1">
      <alignment horizontal="left" wrapText="1"/>
    </xf>
    <xf numFmtId="0" fontId="7" fillId="0" borderId="0" xfId="0" applyFont="1" applyAlignment="1"/>
    <xf numFmtId="164" fontId="14" fillId="0" borderId="0" xfId="2" applyNumberFormat="1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2" applyFont="1" applyAlignment="1"/>
    <xf numFmtId="3" fontId="2" fillId="0" borderId="0" xfId="2" applyNumberFormat="1" applyFont="1" applyAlignment="1"/>
    <xf numFmtId="0" fontId="7" fillId="0" borderId="0" xfId="0" applyFont="1" applyAlignment="1">
      <alignment horizontal="center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wrapText="1"/>
    </xf>
    <xf numFmtId="0" fontId="17" fillId="3" borderId="20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17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0" fontId="17" fillId="3" borderId="3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4" fillId="0" borderId="25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23" xfId="0" applyFont="1" applyFill="1" applyBorder="1" applyAlignment="1">
      <alignment horizontal="left" vertical="top" wrapText="1"/>
    </xf>
    <xf numFmtId="0" fontId="17" fillId="2" borderId="24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center" vertical="top" wrapText="1"/>
    </xf>
    <xf numFmtId="0" fontId="17" fillId="3" borderId="1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</cellXfs>
  <cellStyles count="4">
    <cellStyle name="Hyperlink" xfId="3" builtinId="8"/>
    <cellStyle name="Normal" xfId="0" builtinId="0"/>
    <cellStyle name="Normal_CLAB_ICU" xfId="2"/>
    <cellStyle name="Normal_NHSN 2007 Repor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7" sqref="A17"/>
    </sheetView>
  </sheetViews>
  <sheetFormatPr defaultColWidth="9.109375" defaultRowHeight="13.2" x14ac:dyDescent="0.25"/>
  <cols>
    <col min="1" max="1" width="29" style="1" customWidth="1"/>
    <col min="2" max="2" width="14.6640625" style="1" customWidth="1"/>
    <col min="3" max="3" width="14.33203125" style="1" customWidth="1"/>
    <col min="4" max="4" width="14.5546875" style="1" customWidth="1"/>
    <col min="5" max="5" width="14" style="1" customWidth="1"/>
    <col min="6" max="6" width="10.6640625" style="1" customWidth="1"/>
    <col min="7" max="16384" width="9.109375" style="1"/>
  </cols>
  <sheetData>
    <row r="1" spans="1:6" ht="22.5" customHeight="1" x14ac:dyDescent="0.25">
      <c r="A1" s="23" t="s">
        <v>1</v>
      </c>
      <c r="B1" s="23"/>
      <c r="C1" s="23"/>
      <c r="D1" s="22"/>
      <c r="E1" s="22"/>
      <c r="F1" s="22"/>
    </row>
    <row r="2" spans="1:6" ht="13.8" thickBot="1" x14ac:dyDescent="0.3">
      <c r="A2" s="128" t="s">
        <v>2</v>
      </c>
      <c r="B2" s="129" t="s">
        <v>3</v>
      </c>
    </row>
    <row r="3" spans="1:6" x14ac:dyDescent="0.25">
      <c r="A3" s="2" t="s">
        <v>4</v>
      </c>
      <c r="B3" s="3" t="s">
        <v>28</v>
      </c>
    </row>
    <row r="4" spans="1:6" ht="26.4" x14ac:dyDescent="0.25">
      <c r="A4" s="4" t="s">
        <v>5</v>
      </c>
      <c r="B4" s="5" t="s">
        <v>29</v>
      </c>
    </row>
    <row r="5" spans="1:6" x14ac:dyDescent="0.25">
      <c r="A5" s="6" t="s">
        <v>6</v>
      </c>
      <c r="B5" s="7" t="s">
        <v>30</v>
      </c>
    </row>
    <row r="6" spans="1:6" x14ac:dyDescent="0.25">
      <c r="A6" s="6" t="s">
        <v>7</v>
      </c>
      <c r="B6" s="7" t="s">
        <v>31</v>
      </c>
    </row>
    <row r="7" spans="1:6" x14ac:dyDescent="0.25">
      <c r="A7" s="8" t="s">
        <v>8</v>
      </c>
      <c r="B7" s="5" t="s">
        <v>32</v>
      </c>
    </row>
    <row r="8" spans="1:6" x14ac:dyDescent="0.25">
      <c r="A8" s="8" t="s">
        <v>9</v>
      </c>
      <c r="B8" s="5" t="s">
        <v>33</v>
      </c>
    </row>
    <row r="9" spans="1:6" x14ac:dyDescent="0.25">
      <c r="A9" s="8" t="s">
        <v>10</v>
      </c>
      <c r="B9" s="5" t="s">
        <v>37</v>
      </c>
    </row>
    <row r="10" spans="1:6" x14ac:dyDescent="0.25">
      <c r="A10" s="8" t="s">
        <v>11</v>
      </c>
      <c r="B10" s="5" t="s">
        <v>34</v>
      </c>
    </row>
    <row r="11" spans="1:6" x14ac:dyDescent="0.25">
      <c r="A11" s="8" t="s">
        <v>12</v>
      </c>
      <c r="B11" s="5" t="s">
        <v>36</v>
      </c>
    </row>
    <row r="12" spans="1:6" x14ac:dyDescent="0.25">
      <c r="A12" s="4" t="s">
        <v>13</v>
      </c>
      <c r="B12" s="5" t="s">
        <v>36</v>
      </c>
    </row>
    <row r="13" spans="1:6" x14ac:dyDescent="0.25">
      <c r="A13" s="8" t="s">
        <v>14</v>
      </c>
      <c r="B13" s="5" t="s">
        <v>38</v>
      </c>
    </row>
    <row r="14" spans="1:6" ht="13.8" thickBot="1" x14ac:dyDescent="0.3">
      <c r="A14" s="9" t="s">
        <v>15</v>
      </c>
      <c r="B14" s="10" t="s">
        <v>39</v>
      </c>
    </row>
    <row r="15" spans="1:6" x14ac:dyDescent="0.25">
      <c r="A15" s="11" t="s">
        <v>16</v>
      </c>
      <c r="B15" s="21" t="s">
        <v>325</v>
      </c>
    </row>
    <row r="17" spans="1:1" x14ac:dyDescent="0.25">
      <c r="A17" s="144" t="s">
        <v>441</v>
      </c>
    </row>
  </sheetData>
  <phoneticPr fontId="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zoomScaleNormal="100" workbookViewId="0">
      <selection activeCell="A26" sqref="A26"/>
    </sheetView>
  </sheetViews>
  <sheetFormatPr defaultColWidth="9.109375" defaultRowHeight="13.2" x14ac:dyDescent="0.25"/>
  <cols>
    <col min="1" max="1" width="20.6640625" style="33" bestFit="1" customWidth="1"/>
    <col min="2" max="2" width="11.109375" style="33" customWidth="1"/>
    <col min="3" max="4" width="10" style="33" customWidth="1"/>
    <col min="5" max="5" width="9.109375" style="33"/>
    <col min="6" max="7" width="8.5546875" style="33" customWidth="1"/>
    <col min="8" max="8" width="9.109375" style="33"/>
    <col min="9" max="10" width="8.5546875" style="33" customWidth="1"/>
    <col min="11" max="16384" width="9.109375" style="33"/>
  </cols>
  <sheetData>
    <row r="1" spans="1:10" ht="27.75" customHeight="1" x14ac:dyDescent="0.25">
      <c r="A1" s="170" t="s">
        <v>364</v>
      </c>
      <c r="B1" s="170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0" t="s">
        <v>229</v>
      </c>
      <c r="B2" s="170"/>
      <c r="C2" s="161"/>
      <c r="D2" s="161"/>
      <c r="E2" s="161"/>
      <c r="F2" s="178" t="s">
        <v>60</v>
      </c>
      <c r="G2" s="178"/>
      <c r="H2" s="178"/>
      <c r="I2" s="178"/>
      <c r="J2" s="178"/>
    </row>
    <row r="3" spans="1:10" ht="28.8" x14ac:dyDescent="0.25">
      <c r="A3" s="28" t="s">
        <v>236</v>
      </c>
      <c r="B3" s="45" t="s">
        <v>218</v>
      </c>
      <c r="C3" s="29" t="s">
        <v>230</v>
      </c>
      <c r="D3" s="29" t="s">
        <v>361</v>
      </c>
      <c r="E3" s="45" t="s">
        <v>66</v>
      </c>
      <c r="F3" s="48" t="s">
        <v>67</v>
      </c>
      <c r="G3" s="48" t="s">
        <v>68</v>
      </c>
      <c r="H3" s="48" t="s">
        <v>69</v>
      </c>
      <c r="I3" s="48" t="s">
        <v>70</v>
      </c>
      <c r="J3" s="48" t="s">
        <v>71</v>
      </c>
    </row>
    <row r="4" spans="1:10" ht="13.8" x14ac:dyDescent="0.3">
      <c r="A4" s="49" t="s">
        <v>421</v>
      </c>
      <c r="B4" s="33" t="s">
        <v>370</v>
      </c>
      <c r="C4" s="33">
        <v>36</v>
      </c>
      <c r="D4" s="40">
        <v>17442</v>
      </c>
      <c r="E4" s="37">
        <v>2.1</v>
      </c>
      <c r="F4" s="37">
        <v>0</v>
      </c>
      <c r="G4" s="37">
        <v>0</v>
      </c>
      <c r="H4" s="37">
        <v>0</v>
      </c>
      <c r="I4" s="37">
        <v>3.7</v>
      </c>
      <c r="J4" s="37">
        <v>9.5</v>
      </c>
    </row>
    <row r="5" spans="1:10" x14ac:dyDescent="0.25">
      <c r="A5" s="49" t="s">
        <v>237</v>
      </c>
      <c r="B5" s="33" t="s">
        <v>371</v>
      </c>
      <c r="C5" s="33">
        <v>18</v>
      </c>
      <c r="D5" s="40">
        <v>10040</v>
      </c>
      <c r="E5" s="37">
        <v>1.8</v>
      </c>
      <c r="F5" s="37">
        <v>0</v>
      </c>
      <c r="G5" s="37">
        <v>0</v>
      </c>
      <c r="H5" s="37">
        <v>0</v>
      </c>
      <c r="I5" s="37">
        <v>0</v>
      </c>
      <c r="J5" s="37">
        <v>4.4000000000000004</v>
      </c>
    </row>
    <row r="6" spans="1:10" x14ac:dyDescent="0.25">
      <c r="A6" s="50" t="s">
        <v>238</v>
      </c>
      <c r="B6" s="33" t="s">
        <v>372</v>
      </c>
      <c r="C6" s="33">
        <v>7</v>
      </c>
      <c r="D6" s="40">
        <v>5942</v>
      </c>
      <c r="E6" s="37">
        <v>1.2</v>
      </c>
      <c r="F6" s="37">
        <v>0</v>
      </c>
      <c r="G6" s="37">
        <v>0</v>
      </c>
      <c r="H6" s="37">
        <v>0</v>
      </c>
      <c r="I6" s="37">
        <v>0</v>
      </c>
      <c r="J6" s="37">
        <v>6.3</v>
      </c>
    </row>
    <row r="7" spans="1:10" x14ac:dyDescent="0.25">
      <c r="A7" s="50" t="s">
        <v>239</v>
      </c>
      <c r="B7" s="33" t="s">
        <v>373</v>
      </c>
      <c r="C7" s="33">
        <v>3</v>
      </c>
      <c r="D7" s="40">
        <v>5264</v>
      </c>
      <c r="E7" s="37">
        <v>0.6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</row>
    <row r="8" spans="1:10" x14ac:dyDescent="0.25">
      <c r="A8" s="50" t="s">
        <v>240</v>
      </c>
      <c r="B8" s="33" t="s">
        <v>374</v>
      </c>
      <c r="C8" s="33">
        <v>2</v>
      </c>
      <c r="D8" s="40">
        <v>6699</v>
      </c>
      <c r="E8" s="37">
        <v>0.3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</row>
    <row r="9" spans="1:10" x14ac:dyDescent="0.25">
      <c r="C9" s="40"/>
      <c r="D9" s="40"/>
    </row>
    <row r="10" spans="1:10" x14ac:dyDescent="0.25">
      <c r="C10" s="40"/>
      <c r="D10" s="40"/>
    </row>
    <row r="11" spans="1:10" x14ac:dyDescent="0.25">
      <c r="A11" s="170" t="s">
        <v>232</v>
      </c>
      <c r="B11" s="170"/>
      <c r="C11" s="161"/>
      <c r="D11" s="161"/>
      <c r="E11" s="178" t="s">
        <v>60</v>
      </c>
      <c r="F11" s="178"/>
      <c r="G11" s="178"/>
      <c r="H11" s="178"/>
      <c r="I11" s="178"/>
      <c r="J11" s="178"/>
    </row>
    <row r="12" spans="1:10" ht="28.8" x14ac:dyDescent="0.25">
      <c r="A12" s="28" t="s">
        <v>236</v>
      </c>
      <c r="B12" s="45" t="s">
        <v>218</v>
      </c>
      <c r="C12" s="29" t="s">
        <v>361</v>
      </c>
      <c r="D12" s="29" t="s">
        <v>178</v>
      </c>
      <c r="E12" s="45" t="s">
        <v>66</v>
      </c>
      <c r="F12" s="48" t="s">
        <v>67</v>
      </c>
      <c r="G12" s="48" t="s">
        <v>68</v>
      </c>
      <c r="H12" s="48" t="s">
        <v>69</v>
      </c>
      <c r="I12" s="48" t="s">
        <v>70</v>
      </c>
      <c r="J12" s="48" t="s">
        <v>71</v>
      </c>
    </row>
    <row r="13" spans="1:10" ht="13.8" x14ac:dyDescent="0.3">
      <c r="A13" s="49" t="s">
        <v>421</v>
      </c>
      <c r="B13" s="33" t="s">
        <v>379</v>
      </c>
      <c r="C13" s="40">
        <v>17442</v>
      </c>
      <c r="D13" s="40">
        <v>43013</v>
      </c>
      <c r="E13" s="43">
        <v>0.41</v>
      </c>
      <c r="F13" s="43">
        <v>0.21</v>
      </c>
      <c r="G13" s="43">
        <v>0.31</v>
      </c>
      <c r="H13" s="43">
        <v>0.36</v>
      </c>
      <c r="I13" s="43">
        <v>0.52</v>
      </c>
      <c r="J13" s="43">
        <v>0.69</v>
      </c>
    </row>
    <row r="14" spans="1:10" x14ac:dyDescent="0.25">
      <c r="A14" s="49" t="s">
        <v>237</v>
      </c>
      <c r="B14" s="33" t="s">
        <v>380</v>
      </c>
      <c r="C14" s="40">
        <v>10040</v>
      </c>
      <c r="D14" s="40">
        <v>44086</v>
      </c>
      <c r="E14" s="43">
        <v>0.23</v>
      </c>
      <c r="F14" s="43">
        <v>0.09</v>
      </c>
      <c r="G14" s="43">
        <v>0.13</v>
      </c>
      <c r="H14" s="43">
        <v>0.21</v>
      </c>
      <c r="I14" s="43">
        <v>0.33</v>
      </c>
      <c r="J14" s="43">
        <v>0.4</v>
      </c>
    </row>
    <row r="15" spans="1:10" x14ac:dyDescent="0.25">
      <c r="A15" s="50" t="s">
        <v>238</v>
      </c>
      <c r="B15" s="33" t="s">
        <v>381</v>
      </c>
      <c r="C15" s="40">
        <v>5942</v>
      </c>
      <c r="D15" s="40">
        <v>61886</v>
      </c>
      <c r="E15" s="43">
        <v>0.1</v>
      </c>
      <c r="F15" s="43">
        <v>0.03</v>
      </c>
      <c r="G15" s="43">
        <v>0.05</v>
      </c>
      <c r="H15" s="43">
        <v>7.0000000000000007E-2</v>
      </c>
      <c r="I15" s="43">
        <v>0.11</v>
      </c>
      <c r="J15" s="43">
        <v>0.23</v>
      </c>
    </row>
    <row r="16" spans="1:10" x14ac:dyDescent="0.25">
      <c r="A16" s="50" t="s">
        <v>239</v>
      </c>
      <c r="B16" s="33" t="s">
        <v>381</v>
      </c>
      <c r="C16" s="40">
        <v>5264</v>
      </c>
      <c r="D16" s="40">
        <v>87855</v>
      </c>
      <c r="E16" s="43">
        <v>0.06</v>
      </c>
      <c r="F16" s="43">
        <v>0.01</v>
      </c>
      <c r="G16" s="43">
        <v>0.02</v>
      </c>
      <c r="H16" s="43">
        <v>0.03</v>
      </c>
      <c r="I16" s="43">
        <v>0.05</v>
      </c>
      <c r="J16" s="43">
        <v>0.1</v>
      </c>
    </row>
    <row r="17" spans="1:10" x14ac:dyDescent="0.25">
      <c r="A17" s="50" t="s">
        <v>240</v>
      </c>
      <c r="B17" s="33" t="s">
        <v>382</v>
      </c>
      <c r="C17" s="40">
        <v>6699</v>
      </c>
      <c r="D17" s="40">
        <v>75089</v>
      </c>
      <c r="E17" s="43">
        <v>0.09</v>
      </c>
      <c r="F17" s="43">
        <v>0.03</v>
      </c>
      <c r="G17" s="43">
        <v>0.03</v>
      </c>
      <c r="H17" s="43">
        <v>0.05</v>
      </c>
      <c r="I17" s="43">
        <v>0.09</v>
      </c>
      <c r="J17" s="43">
        <v>0.15</v>
      </c>
    </row>
    <row r="18" spans="1:10" x14ac:dyDescent="0.25">
      <c r="C18" s="40"/>
      <c r="D18" s="40"/>
    </row>
    <row r="19" spans="1:10" ht="12.75" customHeight="1" x14ac:dyDescent="0.25">
      <c r="A19" s="172" t="s">
        <v>412</v>
      </c>
      <c r="B19" s="172"/>
      <c r="C19" s="172"/>
      <c r="D19" s="172"/>
      <c r="E19" s="172"/>
      <c r="F19" s="172"/>
      <c r="G19" s="172"/>
      <c r="H19" s="172"/>
      <c r="I19" s="172"/>
      <c r="J19" s="172"/>
    </row>
    <row r="20" spans="1:10" x14ac:dyDescent="0.25">
      <c r="C20" s="40"/>
      <c r="D20" s="40"/>
    </row>
    <row r="21" spans="1:10" x14ac:dyDescent="0.25">
      <c r="A21" s="171" t="s">
        <v>362</v>
      </c>
      <c r="B21" s="161"/>
      <c r="C21" s="161"/>
      <c r="D21" s="161"/>
      <c r="E21" s="171" t="s">
        <v>234</v>
      </c>
      <c r="F21" s="161"/>
      <c r="G21" s="161"/>
      <c r="H21" s="161"/>
      <c r="I21" s="161"/>
      <c r="J21" s="161"/>
    </row>
    <row r="22" spans="1:10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x14ac:dyDescent="0.25">
      <c r="C23" s="40"/>
      <c r="D23" s="40"/>
    </row>
    <row r="24" spans="1:10" ht="44.25" customHeight="1" x14ac:dyDescent="0.25">
      <c r="A24" s="166" t="s">
        <v>433</v>
      </c>
      <c r="B24" s="167"/>
      <c r="C24" s="167"/>
      <c r="D24" s="167"/>
      <c r="E24" s="167"/>
      <c r="F24" s="167"/>
      <c r="G24" s="167"/>
      <c r="H24" s="167"/>
      <c r="I24" s="167"/>
      <c r="J24" s="167"/>
    </row>
    <row r="26" spans="1:10" x14ac:dyDescent="0.25">
      <c r="A26" s="144" t="s">
        <v>441</v>
      </c>
    </row>
  </sheetData>
  <mergeCells count="9">
    <mergeCell ref="A24:J24"/>
    <mergeCell ref="A1:J1"/>
    <mergeCell ref="A2:E2"/>
    <mergeCell ref="F2:J2"/>
    <mergeCell ref="A11:D11"/>
    <mergeCell ref="E11:J11"/>
    <mergeCell ref="A21:D22"/>
    <mergeCell ref="E21:J22"/>
    <mergeCell ref="A19:J19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3" zoomScaleNormal="100" workbookViewId="0">
      <selection activeCell="A68" sqref="A68"/>
    </sheetView>
  </sheetViews>
  <sheetFormatPr defaultColWidth="9.109375" defaultRowHeight="13.2" x14ac:dyDescent="0.25"/>
  <cols>
    <col min="1" max="1" width="36.6640625" style="33" bestFit="1" customWidth="1"/>
    <col min="2" max="6" width="8.6640625" style="33" customWidth="1"/>
    <col min="7" max="16384" width="9.109375" style="33"/>
  </cols>
  <sheetData>
    <row r="1" spans="1:6" ht="28.5" customHeight="1" x14ac:dyDescent="0.25">
      <c r="A1" s="179" t="s">
        <v>437</v>
      </c>
      <c r="B1" s="180"/>
      <c r="C1" s="180"/>
      <c r="D1" s="180"/>
      <c r="E1" s="180"/>
      <c r="F1" s="180"/>
    </row>
    <row r="2" spans="1:6" x14ac:dyDescent="0.25">
      <c r="B2" s="64"/>
      <c r="C2" s="65"/>
      <c r="D2" s="64"/>
      <c r="E2" s="65"/>
      <c r="F2" s="66"/>
    </row>
    <row r="3" spans="1:6" x14ac:dyDescent="0.25">
      <c r="A3" s="92" t="s">
        <v>62</v>
      </c>
      <c r="B3" s="183" t="s">
        <v>383</v>
      </c>
      <c r="C3" s="184"/>
      <c r="D3" s="184"/>
      <c r="E3" s="184"/>
      <c r="F3" s="93" t="s">
        <v>16</v>
      </c>
    </row>
    <row r="4" spans="1:6" ht="27" customHeight="1" x14ac:dyDescent="0.25">
      <c r="A4" s="94" t="s">
        <v>73</v>
      </c>
      <c r="B4" s="185" t="s">
        <v>422</v>
      </c>
      <c r="C4" s="185"/>
      <c r="D4" s="185" t="s">
        <v>423</v>
      </c>
      <c r="E4" s="185"/>
      <c r="F4" s="95"/>
    </row>
    <row r="5" spans="1:6" x14ac:dyDescent="0.25">
      <c r="A5" s="96" t="s">
        <v>75</v>
      </c>
      <c r="B5" s="136">
        <v>152</v>
      </c>
      <c r="C5" s="137">
        <f t="shared" ref="C5:C22" si="0">(B5/F5)</f>
        <v>0.95</v>
      </c>
      <c r="D5" s="136">
        <v>8</v>
      </c>
      <c r="E5" s="137">
        <f t="shared" ref="E5:E59" si="1">(D5/F5)</f>
        <v>0.05</v>
      </c>
      <c r="F5" s="100">
        <f t="shared" ref="F5:F13" si="2">SUM(B5+D5)</f>
        <v>160</v>
      </c>
    </row>
    <row r="6" spans="1:6" ht="26.4" x14ac:dyDescent="0.25">
      <c r="A6" s="97" t="s">
        <v>311</v>
      </c>
      <c r="B6" s="138">
        <v>564</v>
      </c>
      <c r="C6" s="137">
        <f t="shared" si="0"/>
        <v>0.8545454545454545</v>
      </c>
      <c r="D6" s="138">
        <v>96</v>
      </c>
      <c r="E6" s="137">
        <f t="shared" si="1"/>
        <v>0.14545454545454545</v>
      </c>
      <c r="F6" s="100">
        <f t="shared" si="2"/>
        <v>660</v>
      </c>
    </row>
    <row r="7" spans="1:6" ht="26.4" x14ac:dyDescent="0.25">
      <c r="A7" s="97" t="s">
        <v>312</v>
      </c>
      <c r="B7" s="138">
        <v>419</v>
      </c>
      <c r="C7" s="137">
        <f t="shared" si="0"/>
        <v>0.82642998027613412</v>
      </c>
      <c r="D7" s="138">
        <v>88</v>
      </c>
      <c r="E7" s="137">
        <f t="shared" si="1"/>
        <v>0.17357001972386588</v>
      </c>
      <c r="F7" s="100">
        <f t="shared" si="2"/>
        <v>507</v>
      </c>
    </row>
    <row r="8" spans="1:6" x14ac:dyDescent="0.25">
      <c r="A8" s="96" t="s">
        <v>249</v>
      </c>
      <c r="B8" s="138">
        <v>406</v>
      </c>
      <c r="C8" s="137">
        <f t="shared" si="0"/>
        <v>0.80715705765407553</v>
      </c>
      <c r="D8" s="138">
        <v>97</v>
      </c>
      <c r="E8" s="137">
        <f t="shared" si="1"/>
        <v>0.19284294234592445</v>
      </c>
      <c r="F8" s="100">
        <f t="shared" si="2"/>
        <v>503</v>
      </c>
    </row>
    <row r="9" spans="1:6" ht="26.4" x14ac:dyDescent="0.25">
      <c r="A9" s="97" t="s">
        <v>313</v>
      </c>
      <c r="B9" s="138">
        <v>475</v>
      </c>
      <c r="C9" s="137">
        <f t="shared" si="0"/>
        <v>0.82179930795847755</v>
      </c>
      <c r="D9" s="138">
        <v>103</v>
      </c>
      <c r="E9" s="137">
        <f t="shared" si="1"/>
        <v>0.1782006920415225</v>
      </c>
      <c r="F9" s="100">
        <f t="shared" si="2"/>
        <v>578</v>
      </c>
    </row>
    <row r="10" spans="1:6" ht="26.4" x14ac:dyDescent="0.25">
      <c r="A10" s="97" t="s">
        <v>407</v>
      </c>
      <c r="B10" s="138">
        <v>714</v>
      </c>
      <c r="C10" s="137">
        <f t="shared" si="0"/>
        <v>0.78118161925601748</v>
      </c>
      <c r="D10" s="138">
        <v>200</v>
      </c>
      <c r="E10" s="137">
        <f t="shared" si="1"/>
        <v>0.21881838074398249</v>
      </c>
      <c r="F10" s="100">
        <f t="shared" si="2"/>
        <v>914</v>
      </c>
    </row>
    <row r="11" spans="1:6" ht="26.4" x14ac:dyDescent="0.25">
      <c r="A11" s="97" t="s">
        <v>314</v>
      </c>
      <c r="B11" s="138">
        <v>935</v>
      </c>
      <c r="C11" s="137">
        <f t="shared" si="0"/>
        <v>0.76264274061990212</v>
      </c>
      <c r="D11" s="138">
        <v>291</v>
      </c>
      <c r="E11" s="137">
        <f t="shared" si="1"/>
        <v>0.23735725938009788</v>
      </c>
      <c r="F11" s="100">
        <f t="shared" si="2"/>
        <v>1226</v>
      </c>
    </row>
    <row r="12" spans="1:6" x14ac:dyDescent="0.25">
      <c r="A12" s="96" t="s">
        <v>95</v>
      </c>
      <c r="B12" s="138">
        <v>38</v>
      </c>
      <c r="C12" s="137">
        <f t="shared" si="0"/>
        <v>0.86363636363636365</v>
      </c>
      <c r="D12" s="138">
        <v>6</v>
      </c>
      <c r="E12" s="137">
        <f t="shared" si="1"/>
        <v>0.13636363636363635</v>
      </c>
      <c r="F12" s="100">
        <f t="shared" si="2"/>
        <v>44</v>
      </c>
    </row>
    <row r="13" spans="1:6" x14ac:dyDescent="0.25">
      <c r="A13" s="96" t="s">
        <v>97</v>
      </c>
      <c r="B13" s="138">
        <v>157</v>
      </c>
      <c r="C13" s="137">
        <f t="shared" si="0"/>
        <v>0.75845410628019327</v>
      </c>
      <c r="D13" s="138">
        <v>50</v>
      </c>
      <c r="E13" s="137">
        <f t="shared" si="1"/>
        <v>0.24154589371980675</v>
      </c>
      <c r="F13" s="100">
        <f t="shared" si="2"/>
        <v>207</v>
      </c>
    </row>
    <row r="14" spans="1:6" x14ac:dyDescent="0.25">
      <c r="A14" s="96" t="s">
        <v>82</v>
      </c>
      <c r="B14" s="138">
        <v>139</v>
      </c>
      <c r="C14" s="137">
        <f t="shared" si="0"/>
        <v>0.83734939759036142</v>
      </c>
      <c r="D14" s="138">
        <v>27</v>
      </c>
      <c r="E14" s="137">
        <f t="shared" si="1"/>
        <v>0.16265060240963855</v>
      </c>
      <c r="F14" s="100">
        <f>SUM(B14+D14)</f>
        <v>166</v>
      </c>
    </row>
    <row r="15" spans="1:6" x14ac:dyDescent="0.25">
      <c r="A15" s="96" t="s">
        <v>281</v>
      </c>
      <c r="B15" s="138">
        <v>35</v>
      </c>
      <c r="C15" s="137">
        <f t="shared" si="0"/>
        <v>0.77777777777777779</v>
      </c>
      <c r="D15" s="138">
        <v>10</v>
      </c>
      <c r="E15" s="137">
        <f t="shared" si="1"/>
        <v>0.22222222222222221</v>
      </c>
      <c r="F15" s="100">
        <f t="shared" ref="F15:F59" si="3">SUM(B15+D15)</f>
        <v>45</v>
      </c>
    </row>
    <row r="16" spans="1:6" x14ac:dyDescent="0.25">
      <c r="A16" s="96" t="s">
        <v>307</v>
      </c>
      <c r="B16" s="138">
        <v>386</v>
      </c>
      <c r="C16" s="137">
        <f t="shared" si="0"/>
        <v>0.80922431865828093</v>
      </c>
      <c r="D16" s="138">
        <v>91</v>
      </c>
      <c r="E16" s="137">
        <f t="shared" si="1"/>
        <v>0.19077568134171907</v>
      </c>
      <c r="F16" s="100">
        <f t="shared" si="3"/>
        <v>477</v>
      </c>
    </row>
    <row r="17" spans="1:6" x14ac:dyDescent="0.25">
      <c r="A17" s="96" t="s">
        <v>100</v>
      </c>
      <c r="B17" s="138"/>
      <c r="C17" s="137">
        <v>0</v>
      </c>
      <c r="D17" s="138"/>
      <c r="E17" s="137"/>
      <c r="F17" s="100"/>
    </row>
    <row r="18" spans="1:6" x14ac:dyDescent="0.25">
      <c r="A18" s="96" t="s">
        <v>103</v>
      </c>
      <c r="B18" s="138">
        <v>6</v>
      </c>
      <c r="C18" s="137">
        <f t="shared" si="0"/>
        <v>1</v>
      </c>
      <c r="D18" s="138"/>
      <c r="E18" s="137"/>
      <c r="F18" s="100">
        <f t="shared" si="3"/>
        <v>6</v>
      </c>
    </row>
    <row r="19" spans="1:6" ht="26.4" x14ac:dyDescent="0.25">
      <c r="A19" s="97" t="s">
        <v>315</v>
      </c>
      <c r="B19" s="138">
        <v>330</v>
      </c>
      <c r="C19" s="137">
        <f t="shared" si="0"/>
        <v>0.80487804878048785</v>
      </c>
      <c r="D19" s="138">
        <v>80</v>
      </c>
      <c r="E19" s="137">
        <f t="shared" si="1"/>
        <v>0.1951219512195122</v>
      </c>
      <c r="F19" s="100">
        <f t="shared" si="3"/>
        <v>410</v>
      </c>
    </row>
    <row r="20" spans="1:6" ht="26.4" x14ac:dyDescent="0.25">
      <c r="A20" s="97" t="s">
        <v>316</v>
      </c>
      <c r="B20" s="138">
        <v>186</v>
      </c>
      <c r="C20" s="137">
        <f t="shared" si="0"/>
        <v>0.82300884955752207</v>
      </c>
      <c r="D20" s="138">
        <v>40</v>
      </c>
      <c r="E20" s="137">
        <f t="shared" si="1"/>
        <v>0.17699115044247787</v>
      </c>
      <c r="F20" s="100">
        <f t="shared" si="3"/>
        <v>226</v>
      </c>
    </row>
    <row r="21" spans="1:6" x14ac:dyDescent="0.25">
      <c r="A21" s="96" t="s">
        <v>260</v>
      </c>
      <c r="B21" s="138">
        <v>418</v>
      </c>
      <c r="C21" s="137">
        <f t="shared" si="0"/>
        <v>0.80539499036608864</v>
      </c>
      <c r="D21" s="138">
        <v>101</v>
      </c>
      <c r="E21" s="137">
        <f t="shared" si="1"/>
        <v>0.19460500963391136</v>
      </c>
      <c r="F21" s="100">
        <f t="shared" si="3"/>
        <v>519</v>
      </c>
    </row>
    <row r="22" spans="1:6" x14ac:dyDescent="0.25">
      <c r="A22" s="96" t="s">
        <v>107</v>
      </c>
      <c r="B22" s="138">
        <v>316</v>
      </c>
      <c r="C22" s="137">
        <f t="shared" si="0"/>
        <v>0.83597883597883593</v>
      </c>
      <c r="D22" s="138">
        <v>62</v>
      </c>
      <c r="E22" s="137">
        <f t="shared" si="1"/>
        <v>0.16402116402116401</v>
      </c>
      <c r="F22" s="100">
        <f t="shared" si="3"/>
        <v>378</v>
      </c>
    </row>
    <row r="23" spans="1:6" x14ac:dyDescent="0.25">
      <c r="A23" s="94" t="s">
        <v>401</v>
      </c>
      <c r="B23" s="138"/>
      <c r="C23" s="137"/>
      <c r="D23" s="138"/>
      <c r="E23" s="137"/>
      <c r="F23" s="100"/>
    </row>
    <row r="24" spans="1:6" x14ac:dyDescent="0.25">
      <c r="A24" s="96" t="s">
        <v>317</v>
      </c>
      <c r="B24" s="138">
        <v>583</v>
      </c>
      <c r="C24" s="137">
        <f>(B24/F24)</f>
        <v>0.84615384615384615</v>
      </c>
      <c r="D24" s="138">
        <v>106</v>
      </c>
      <c r="E24" s="137">
        <f t="shared" si="1"/>
        <v>0.15384615384615385</v>
      </c>
      <c r="F24" s="100">
        <f t="shared" si="3"/>
        <v>689</v>
      </c>
    </row>
    <row r="25" spans="1:6" x14ac:dyDescent="0.25">
      <c r="A25" s="94" t="s">
        <v>308</v>
      </c>
      <c r="B25" s="138"/>
      <c r="C25" s="137"/>
      <c r="D25" s="138"/>
      <c r="E25" s="137"/>
      <c r="F25" s="100"/>
    </row>
    <row r="26" spans="1:6" x14ac:dyDescent="0.25">
      <c r="A26" s="96" t="s">
        <v>262</v>
      </c>
      <c r="B26" s="138">
        <v>337</v>
      </c>
      <c r="C26" s="137">
        <f>(B26/F26)</f>
        <v>0.80622009569377995</v>
      </c>
      <c r="D26" s="138">
        <v>81</v>
      </c>
      <c r="E26" s="137">
        <f t="shared" si="1"/>
        <v>0.19377990430622011</v>
      </c>
      <c r="F26" s="100">
        <f t="shared" si="3"/>
        <v>418</v>
      </c>
    </row>
    <row r="27" spans="1:6" x14ac:dyDescent="0.25">
      <c r="A27" s="96" t="s">
        <v>309</v>
      </c>
      <c r="B27" s="138">
        <v>2</v>
      </c>
      <c r="C27" s="137">
        <f>(B27/F27)</f>
        <v>0.66666666666666663</v>
      </c>
      <c r="D27" s="138">
        <v>1</v>
      </c>
      <c r="E27" s="137">
        <f t="shared" si="1"/>
        <v>0.33333333333333331</v>
      </c>
      <c r="F27" s="100">
        <f t="shared" si="3"/>
        <v>3</v>
      </c>
    </row>
    <row r="28" spans="1:6" x14ac:dyDescent="0.25">
      <c r="A28" s="96" t="s">
        <v>310</v>
      </c>
      <c r="B28" s="138">
        <v>9</v>
      </c>
      <c r="C28" s="137">
        <f>(B28/F28)</f>
        <v>1</v>
      </c>
      <c r="D28" s="138"/>
      <c r="E28" s="137"/>
      <c r="F28" s="100">
        <f t="shared" si="3"/>
        <v>9</v>
      </c>
    </row>
    <row r="29" spans="1:6" x14ac:dyDescent="0.25">
      <c r="A29" s="94" t="s">
        <v>114</v>
      </c>
      <c r="B29" s="138"/>
      <c r="C29" s="137"/>
      <c r="D29" s="138"/>
      <c r="E29" s="137"/>
      <c r="F29" s="100"/>
    </row>
    <row r="30" spans="1:6" x14ac:dyDescent="0.25">
      <c r="A30" s="96" t="s">
        <v>265</v>
      </c>
      <c r="B30" s="138">
        <v>1</v>
      </c>
      <c r="C30" s="137">
        <f>(B30/F30)</f>
        <v>1</v>
      </c>
      <c r="D30" s="138"/>
      <c r="E30" s="137"/>
      <c r="F30" s="100">
        <f t="shared" si="3"/>
        <v>1</v>
      </c>
    </row>
    <row r="31" spans="1:6" x14ac:dyDescent="0.25">
      <c r="A31" s="96" t="s">
        <v>116</v>
      </c>
      <c r="B31" s="138"/>
      <c r="C31" s="137"/>
      <c r="D31" s="138"/>
      <c r="E31" s="137"/>
      <c r="F31" s="100"/>
    </row>
    <row r="32" spans="1:6" x14ac:dyDescent="0.25">
      <c r="A32" s="96" t="s">
        <v>266</v>
      </c>
      <c r="B32" s="138">
        <v>4</v>
      </c>
      <c r="C32" s="137">
        <f t="shared" ref="C32:C59" si="4">(B32/F32)</f>
        <v>1</v>
      </c>
      <c r="D32" s="138"/>
      <c r="E32" s="137"/>
      <c r="F32" s="100">
        <f t="shared" si="3"/>
        <v>4</v>
      </c>
    </row>
    <row r="33" spans="1:6" x14ac:dyDescent="0.25">
      <c r="A33" s="96" t="s">
        <v>75</v>
      </c>
      <c r="B33" s="138">
        <v>5</v>
      </c>
      <c r="C33" s="137">
        <f t="shared" si="4"/>
        <v>1</v>
      </c>
      <c r="D33" s="138"/>
      <c r="E33" s="137"/>
      <c r="F33" s="100">
        <f t="shared" si="3"/>
        <v>5</v>
      </c>
    </row>
    <row r="34" spans="1:6" x14ac:dyDescent="0.25">
      <c r="A34" s="96" t="s">
        <v>125</v>
      </c>
      <c r="B34" s="138">
        <v>10</v>
      </c>
      <c r="C34" s="137">
        <f t="shared" si="4"/>
        <v>0.90909090909090906</v>
      </c>
      <c r="D34" s="138">
        <v>1</v>
      </c>
      <c r="E34" s="137">
        <f t="shared" si="1"/>
        <v>9.0909090909090912E-2</v>
      </c>
      <c r="F34" s="100">
        <f t="shared" si="3"/>
        <v>11</v>
      </c>
    </row>
    <row r="35" spans="1:6" x14ac:dyDescent="0.25">
      <c r="A35" s="96" t="s">
        <v>123</v>
      </c>
      <c r="B35" s="138">
        <v>4</v>
      </c>
      <c r="C35" s="137">
        <f t="shared" si="4"/>
        <v>0.8</v>
      </c>
      <c r="D35" s="138">
        <v>1</v>
      </c>
      <c r="E35" s="137">
        <f t="shared" si="1"/>
        <v>0.2</v>
      </c>
      <c r="F35" s="100">
        <f t="shared" si="3"/>
        <v>5</v>
      </c>
    </row>
    <row r="36" spans="1:6" x14ac:dyDescent="0.25">
      <c r="A36" s="96" t="s">
        <v>127</v>
      </c>
      <c r="B36" s="138">
        <v>5</v>
      </c>
      <c r="C36" s="137">
        <f t="shared" si="4"/>
        <v>0.7142857142857143</v>
      </c>
      <c r="D36" s="138">
        <v>2</v>
      </c>
      <c r="E36" s="137">
        <f t="shared" si="1"/>
        <v>0.2857142857142857</v>
      </c>
      <c r="F36" s="100">
        <f t="shared" si="3"/>
        <v>7</v>
      </c>
    </row>
    <row r="37" spans="1:6" x14ac:dyDescent="0.25">
      <c r="A37" s="96" t="s">
        <v>130</v>
      </c>
      <c r="B37" s="138">
        <v>17</v>
      </c>
      <c r="C37" s="137">
        <f t="shared" si="4"/>
        <v>0.77272727272727271</v>
      </c>
      <c r="D37" s="138">
        <v>5</v>
      </c>
      <c r="E37" s="137">
        <f t="shared" si="1"/>
        <v>0.22727272727272727</v>
      </c>
      <c r="F37" s="100">
        <f t="shared" si="3"/>
        <v>22</v>
      </c>
    </row>
    <row r="38" spans="1:6" x14ac:dyDescent="0.25">
      <c r="A38" s="96" t="s">
        <v>271</v>
      </c>
      <c r="B38" s="138"/>
      <c r="C38" s="137"/>
      <c r="D38" s="138"/>
      <c r="E38" s="137"/>
      <c r="F38" s="100"/>
    </row>
    <row r="39" spans="1:6" x14ac:dyDescent="0.25">
      <c r="A39" s="96" t="s">
        <v>273</v>
      </c>
      <c r="B39" s="138">
        <v>1</v>
      </c>
      <c r="C39" s="137">
        <f t="shared" si="4"/>
        <v>1</v>
      </c>
      <c r="D39" s="138"/>
      <c r="E39" s="137"/>
      <c r="F39" s="100">
        <f t="shared" si="3"/>
        <v>1</v>
      </c>
    </row>
    <row r="40" spans="1:6" x14ac:dyDescent="0.25">
      <c r="A40" s="96" t="s">
        <v>136</v>
      </c>
      <c r="B40" s="138">
        <v>547</v>
      </c>
      <c r="C40" s="137">
        <f t="shared" si="4"/>
        <v>0.8225563909774436</v>
      </c>
      <c r="D40" s="138">
        <v>118</v>
      </c>
      <c r="E40" s="137">
        <f t="shared" si="1"/>
        <v>0.1774436090225564</v>
      </c>
      <c r="F40" s="100">
        <f t="shared" si="3"/>
        <v>665</v>
      </c>
    </row>
    <row r="41" spans="1:6" x14ac:dyDescent="0.25">
      <c r="A41" s="96" t="s">
        <v>321</v>
      </c>
      <c r="B41" s="138">
        <v>960</v>
      </c>
      <c r="C41" s="137">
        <f t="shared" si="4"/>
        <v>0.794044665012407</v>
      </c>
      <c r="D41" s="138">
        <v>249</v>
      </c>
      <c r="E41" s="137">
        <f t="shared" si="1"/>
        <v>0.20595533498759305</v>
      </c>
      <c r="F41" s="100">
        <f t="shared" si="3"/>
        <v>1209</v>
      </c>
    </row>
    <row r="42" spans="1:6" x14ac:dyDescent="0.25">
      <c r="A42" s="96" t="s">
        <v>95</v>
      </c>
      <c r="B42" s="138">
        <v>22</v>
      </c>
      <c r="C42" s="137">
        <f t="shared" si="4"/>
        <v>0.88</v>
      </c>
      <c r="D42" s="138">
        <v>3</v>
      </c>
      <c r="E42" s="137">
        <f t="shared" si="1"/>
        <v>0.12</v>
      </c>
      <c r="F42" s="100">
        <f t="shared" si="3"/>
        <v>25</v>
      </c>
    </row>
    <row r="43" spans="1:6" x14ac:dyDescent="0.25">
      <c r="A43" s="96" t="s">
        <v>97</v>
      </c>
      <c r="B43" s="138">
        <v>21</v>
      </c>
      <c r="C43" s="137">
        <f t="shared" si="4"/>
        <v>0.84</v>
      </c>
      <c r="D43" s="138">
        <v>4</v>
      </c>
      <c r="E43" s="137">
        <f t="shared" si="1"/>
        <v>0.16</v>
      </c>
      <c r="F43" s="100">
        <f t="shared" si="3"/>
        <v>25</v>
      </c>
    </row>
    <row r="44" spans="1:6" x14ac:dyDescent="0.25">
      <c r="A44" s="96" t="s">
        <v>9</v>
      </c>
      <c r="B44" s="138">
        <v>44</v>
      </c>
      <c r="C44" s="137">
        <f t="shared" si="4"/>
        <v>0.84615384615384615</v>
      </c>
      <c r="D44" s="138">
        <v>8</v>
      </c>
      <c r="E44" s="137">
        <f t="shared" si="1"/>
        <v>0.15384615384615385</v>
      </c>
      <c r="F44" s="100">
        <f t="shared" si="3"/>
        <v>52</v>
      </c>
    </row>
    <row r="45" spans="1:6" x14ac:dyDescent="0.25">
      <c r="A45" s="96" t="s">
        <v>279</v>
      </c>
      <c r="B45" s="138">
        <v>18</v>
      </c>
      <c r="C45" s="137">
        <f t="shared" si="4"/>
        <v>0.8571428571428571</v>
      </c>
      <c r="D45" s="138">
        <v>3</v>
      </c>
      <c r="E45" s="137">
        <f t="shared" si="1"/>
        <v>0.14285714285714285</v>
      </c>
      <c r="F45" s="100">
        <f t="shared" si="3"/>
        <v>21</v>
      </c>
    </row>
    <row r="46" spans="1:6" x14ac:dyDescent="0.25">
      <c r="A46" s="96" t="s">
        <v>281</v>
      </c>
      <c r="B46" s="138">
        <v>30</v>
      </c>
      <c r="C46" s="137">
        <f t="shared" si="4"/>
        <v>0.75</v>
      </c>
      <c r="D46" s="138">
        <v>10</v>
      </c>
      <c r="E46" s="137">
        <f t="shared" si="1"/>
        <v>0.25</v>
      </c>
      <c r="F46" s="100">
        <f t="shared" si="3"/>
        <v>40</v>
      </c>
    </row>
    <row r="47" spans="1:6" x14ac:dyDescent="0.25">
      <c r="A47" s="96" t="s">
        <v>307</v>
      </c>
      <c r="B47" s="103">
        <v>121</v>
      </c>
      <c r="C47" s="137">
        <f t="shared" si="4"/>
        <v>0.77564102564102566</v>
      </c>
      <c r="D47" s="103">
        <v>35</v>
      </c>
      <c r="E47" s="137">
        <f t="shared" si="1"/>
        <v>0.22435897435897437</v>
      </c>
      <c r="F47" s="100">
        <f t="shared" si="3"/>
        <v>156</v>
      </c>
    </row>
    <row r="48" spans="1:6" x14ac:dyDescent="0.25">
      <c r="A48" s="96" t="s">
        <v>322</v>
      </c>
      <c r="B48" s="103">
        <v>2</v>
      </c>
      <c r="C48" s="137">
        <f t="shared" si="4"/>
        <v>1</v>
      </c>
      <c r="D48" s="103"/>
      <c r="E48" s="137"/>
      <c r="F48" s="100">
        <f t="shared" si="3"/>
        <v>2</v>
      </c>
    </row>
    <row r="49" spans="1:6" x14ac:dyDescent="0.25">
      <c r="A49" s="96" t="s">
        <v>286</v>
      </c>
      <c r="B49" s="103">
        <v>11</v>
      </c>
      <c r="C49" s="137">
        <f t="shared" si="4"/>
        <v>0.91666666666666663</v>
      </c>
      <c r="D49" s="103">
        <v>1</v>
      </c>
      <c r="E49" s="137">
        <f t="shared" si="1"/>
        <v>8.3333333333333329E-2</v>
      </c>
      <c r="F49" s="100">
        <f t="shared" si="3"/>
        <v>12</v>
      </c>
    </row>
    <row r="50" spans="1:6" x14ac:dyDescent="0.25">
      <c r="A50" s="96" t="s">
        <v>323</v>
      </c>
      <c r="B50" s="103">
        <v>17</v>
      </c>
      <c r="C50" s="137">
        <f t="shared" si="4"/>
        <v>0.94444444444444442</v>
      </c>
      <c r="D50" s="103">
        <v>1</v>
      </c>
      <c r="E50" s="137">
        <f t="shared" si="1"/>
        <v>5.5555555555555552E-2</v>
      </c>
      <c r="F50" s="100">
        <f t="shared" si="3"/>
        <v>18</v>
      </c>
    </row>
    <row r="51" spans="1:6" x14ac:dyDescent="0.25">
      <c r="A51" s="96" t="s">
        <v>283</v>
      </c>
      <c r="B51" s="103"/>
      <c r="C51" s="137"/>
      <c r="D51" s="103"/>
      <c r="E51" s="137"/>
      <c r="F51" s="100"/>
    </row>
    <row r="52" spans="1:6" x14ac:dyDescent="0.25">
      <c r="A52" s="96" t="s">
        <v>157</v>
      </c>
      <c r="B52" s="103">
        <v>29</v>
      </c>
      <c r="C52" s="137">
        <f t="shared" si="4"/>
        <v>0.80555555555555558</v>
      </c>
      <c r="D52" s="103">
        <v>7</v>
      </c>
      <c r="E52" s="137">
        <f t="shared" si="1"/>
        <v>0.19444444444444445</v>
      </c>
      <c r="F52" s="100">
        <f t="shared" si="3"/>
        <v>36</v>
      </c>
    </row>
    <row r="53" spans="1:6" x14ac:dyDescent="0.25">
      <c r="A53" s="96" t="s">
        <v>11</v>
      </c>
      <c r="B53" s="103">
        <v>46</v>
      </c>
      <c r="C53" s="137">
        <f t="shared" si="4"/>
        <v>0.86792452830188682</v>
      </c>
      <c r="D53" s="103">
        <v>7</v>
      </c>
      <c r="E53" s="137">
        <f t="shared" si="1"/>
        <v>0.13207547169811321</v>
      </c>
      <c r="F53" s="100">
        <f t="shared" si="3"/>
        <v>53</v>
      </c>
    </row>
    <row r="54" spans="1:6" x14ac:dyDescent="0.25">
      <c r="A54" s="96" t="s">
        <v>12</v>
      </c>
      <c r="B54" s="103">
        <v>234</v>
      </c>
      <c r="C54" s="137">
        <f t="shared" si="4"/>
        <v>0.76721311475409837</v>
      </c>
      <c r="D54" s="103">
        <v>71</v>
      </c>
      <c r="E54" s="137">
        <f t="shared" si="1"/>
        <v>0.23278688524590163</v>
      </c>
      <c r="F54" s="100">
        <f t="shared" si="3"/>
        <v>305</v>
      </c>
    </row>
    <row r="55" spans="1:6" x14ac:dyDescent="0.25">
      <c r="A55" s="96" t="s">
        <v>167</v>
      </c>
      <c r="B55" s="103">
        <v>89</v>
      </c>
      <c r="C55" s="137">
        <f t="shared" si="4"/>
        <v>0.80909090909090908</v>
      </c>
      <c r="D55" s="103">
        <v>21</v>
      </c>
      <c r="E55" s="137">
        <f t="shared" si="1"/>
        <v>0.19090909090909092</v>
      </c>
      <c r="F55" s="100">
        <f t="shared" si="3"/>
        <v>110</v>
      </c>
    </row>
    <row r="56" spans="1:6" x14ac:dyDescent="0.25">
      <c r="A56" s="96" t="s">
        <v>289</v>
      </c>
      <c r="B56" s="103">
        <v>15</v>
      </c>
      <c r="C56" s="137">
        <f t="shared" si="4"/>
        <v>0.9375</v>
      </c>
      <c r="D56" s="103">
        <v>1</v>
      </c>
      <c r="E56" s="137">
        <f t="shared" si="1"/>
        <v>6.25E-2</v>
      </c>
      <c r="F56" s="100">
        <f t="shared" si="3"/>
        <v>16</v>
      </c>
    </row>
    <row r="57" spans="1:6" x14ac:dyDescent="0.25">
      <c r="A57" s="96" t="s">
        <v>290</v>
      </c>
      <c r="B57" s="103"/>
      <c r="C57" s="137"/>
      <c r="D57" s="103"/>
      <c r="E57" s="137"/>
      <c r="F57" s="100">
        <v>0</v>
      </c>
    </row>
    <row r="58" spans="1:6" x14ac:dyDescent="0.25">
      <c r="A58" s="94" t="s">
        <v>291</v>
      </c>
      <c r="B58" s="103"/>
      <c r="C58" s="137"/>
      <c r="D58" s="103"/>
      <c r="E58" s="137"/>
      <c r="F58" s="100"/>
    </row>
    <row r="59" spans="1:6" ht="15.6" x14ac:dyDescent="0.25">
      <c r="A59" s="33" t="s">
        <v>434</v>
      </c>
      <c r="B59" s="103">
        <v>2</v>
      </c>
      <c r="C59" s="137">
        <f t="shared" si="4"/>
        <v>0.5</v>
      </c>
      <c r="D59" s="103">
        <v>2</v>
      </c>
      <c r="E59" s="137">
        <f t="shared" si="1"/>
        <v>0.5</v>
      </c>
      <c r="F59" s="100">
        <f t="shared" si="3"/>
        <v>4</v>
      </c>
    </row>
    <row r="60" spans="1:6" x14ac:dyDescent="0.25">
      <c r="A60" s="96"/>
      <c r="B60" s="96"/>
      <c r="C60" s="96"/>
      <c r="D60" s="96"/>
      <c r="E60" s="96"/>
      <c r="F60" s="96"/>
    </row>
    <row r="61" spans="1:6" x14ac:dyDescent="0.25">
      <c r="A61" s="102" t="s">
        <v>16</v>
      </c>
      <c r="B61" s="100">
        <f>SUM(B5:B59)</f>
        <v>8862</v>
      </c>
      <c r="C61" s="101">
        <f>(B61/F61)</f>
        <v>0.80931506849315071</v>
      </c>
      <c r="D61" s="100">
        <f>SUM(D5:D59)</f>
        <v>2088</v>
      </c>
      <c r="E61" s="101">
        <f>(D61/F61)</f>
        <v>0.19068493150684931</v>
      </c>
      <c r="F61" s="100">
        <f t="shared" ref="F61" si="5">SUM(B61+D61)</f>
        <v>10950</v>
      </c>
    </row>
    <row r="63" spans="1:6" ht="19.5" customHeight="1" x14ac:dyDescent="0.25">
      <c r="A63" s="165" t="s">
        <v>424</v>
      </c>
      <c r="B63" s="165"/>
      <c r="C63" s="165"/>
      <c r="D63" s="165"/>
      <c r="E63" s="181"/>
      <c r="F63" s="56"/>
    </row>
    <row r="64" spans="1:6" ht="26.25" customHeight="1" x14ac:dyDescent="0.25">
      <c r="A64" s="182" t="s">
        <v>403</v>
      </c>
      <c r="B64" s="182"/>
      <c r="C64" s="182"/>
      <c r="D64" s="182"/>
      <c r="E64" s="182"/>
      <c r="F64" s="182"/>
    </row>
    <row r="65" spans="1:10" x14ac:dyDescent="0.25">
      <c r="F65" s="131"/>
      <c r="G65" s="131"/>
      <c r="H65" s="131"/>
      <c r="I65" s="131"/>
      <c r="J65" s="131"/>
    </row>
    <row r="66" spans="1:10" x14ac:dyDescent="0.25">
      <c r="A66" s="143" t="s">
        <v>435</v>
      </c>
      <c r="B66" s="131"/>
      <c r="C66" s="131"/>
      <c r="D66" s="131"/>
      <c r="E66" s="131"/>
    </row>
    <row r="68" spans="1:10" x14ac:dyDescent="0.25">
      <c r="A68" s="33" t="s">
        <v>441</v>
      </c>
    </row>
  </sheetData>
  <mergeCells count="6">
    <mergeCell ref="A1:F1"/>
    <mergeCell ref="A63:E63"/>
    <mergeCell ref="A64:F64"/>
    <mergeCell ref="B3:E3"/>
    <mergeCell ref="B4:C4"/>
    <mergeCell ref="D4:E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A23" sqref="A23"/>
    </sheetView>
  </sheetViews>
  <sheetFormatPr defaultRowHeight="12.6" x14ac:dyDescent="0.25"/>
  <cols>
    <col min="1" max="1" width="35.88671875" customWidth="1"/>
    <col min="2" max="6" width="8.6640625" customWidth="1"/>
  </cols>
  <sheetData>
    <row r="1" spans="1:6" ht="28.5" customHeight="1" x14ac:dyDescent="0.25">
      <c r="A1" s="186" t="s">
        <v>438</v>
      </c>
      <c r="B1" s="187"/>
      <c r="C1" s="187"/>
      <c r="D1" s="187"/>
      <c r="E1" s="187"/>
      <c r="F1" s="187"/>
    </row>
    <row r="2" spans="1:6" x14ac:dyDescent="0.25">
      <c r="A2" s="63"/>
      <c r="B2" s="74"/>
      <c r="C2" s="65"/>
      <c r="D2" s="74"/>
      <c r="E2" s="65"/>
      <c r="F2" s="75"/>
    </row>
    <row r="3" spans="1:6" x14ac:dyDescent="0.25">
      <c r="A3" s="67" t="s">
        <v>205</v>
      </c>
      <c r="B3" s="188" t="s">
        <v>383</v>
      </c>
      <c r="C3" s="188"/>
      <c r="D3" s="188"/>
      <c r="E3" s="188"/>
      <c r="F3" s="73" t="s">
        <v>16</v>
      </c>
    </row>
    <row r="4" spans="1:6" ht="26.25" customHeight="1" x14ac:dyDescent="0.25">
      <c r="A4" s="68"/>
      <c r="B4" s="188" t="s">
        <v>422</v>
      </c>
      <c r="C4" s="188"/>
      <c r="D4" s="188" t="s">
        <v>423</v>
      </c>
      <c r="E4" s="188"/>
      <c r="F4" s="76"/>
    </row>
    <row r="5" spans="1:6" x14ac:dyDescent="0.25">
      <c r="A5" s="133" t="s">
        <v>384</v>
      </c>
      <c r="B5" s="77"/>
      <c r="C5" s="77"/>
      <c r="D5" s="77"/>
      <c r="E5" s="77"/>
      <c r="F5" s="76"/>
    </row>
    <row r="6" spans="1:6" ht="13.2" x14ac:dyDescent="0.25">
      <c r="A6" s="135" t="s">
        <v>292</v>
      </c>
      <c r="B6" s="132">
        <v>185</v>
      </c>
      <c r="C6" s="70">
        <f t="shared" ref="C6:C11" si="0">B6/F6</f>
        <v>0.79399141630901282</v>
      </c>
      <c r="D6" s="79">
        <v>48</v>
      </c>
      <c r="E6" s="70">
        <f t="shared" ref="E6:E11" si="1">D6/F6</f>
        <v>0.20600858369098712</v>
      </c>
      <c r="F6" s="71">
        <f>SUM(B6+D6)</f>
        <v>233</v>
      </c>
    </row>
    <row r="7" spans="1:6" ht="13.2" x14ac:dyDescent="0.25">
      <c r="A7" s="135" t="s">
        <v>293</v>
      </c>
      <c r="B7" s="132">
        <v>142</v>
      </c>
      <c r="C7" s="70">
        <f t="shared" si="0"/>
        <v>0.71</v>
      </c>
      <c r="D7" s="79">
        <v>58</v>
      </c>
      <c r="E7" s="70">
        <f t="shared" si="1"/>
        <v>0.28999999999999998</v>
      </c>
      <c r="F7" s="71">
        <f t="shared" ref="F7:F11" si="2">SUM(B7+D7)</f>
        <v>200</v>
      </c>
    </row>
    <row r="8" spans="1:6" ht="13.2" x14ac:dyDescent="0.25">
      <c r="A8" s="135" t="s">
        <v>416</v>
      </c>
      <c r="B8" s="132">
        <v>32</v>
      </c>
      <c r="C8" s="70">
        <f t="shared" si="0"/>
        <v>0.78048780487804881</v>
      </c>
      <c r="D8" s="79">
        <v>9</v>
      </c>
      <c r="E8" s="70">
        <f t="shared" si="1"/>
        <v>0.21951219512195122</v>
      </c>
      <c r="F8" s="71">
        <f t="shared" si="2"/>
        <v>41</v>
      </c>
    </row>
    <row r="9" spans="1:6" ht="13.2" x14ac:dyDescent="0.25">
      <c r="A9" s="135" t="s">
        <v>295</v>
      </c>
      <c r="B9" s="132">
        <v>98</v>
      </c>
      <c r="C9" s="70">
        <f t="shared" si="0"/>
        <v>0.79032258064516125</v>
      </c>
      <c r="D9" s="79">
        <v>26</v>
      </c>
      <c r="E9" s="70">
        <f t="shared" si="1"/>
        <v>0.20967741935483872</v>
      </c>
      <c r="F9" s="71">
        <f t="shared" si="2"/>
        <v>124</v>
      </c>
    </row>
    <row r="10" spans="1:6" ht="13.2" x14ac:dyDescent="0.25">
      <c r="A10" s="135" t="s">
        <v>417</v>
      </c>
      <c r="B10" s="132">
        <v>2</v>
      </c>
      <c r="C10" s="70">
        <f t="shared" si="0"/>
        <v>1</v>
      </c>
      <c r="D10" s="79"/>
      <c r="E10" s="70"/>
      <c r="F10" s="71">
        <f t="shared" si="2"/>
        <v>2</v>
      </c>
    </row>
    <row r="11" spans="1:6" x14ac:dyDescent="0.25">
      <c r="A11" s="134" t="s">
        <v>16</v>
      </c>
      <c r="B11" s="71">
        <f>SUM(B6:B10)</f>
        <v>459</v>
      </c>
      <c r="C11" s="72">
        <f t="shared" si="0"/>
        <v>0.76500000000000001</v>
      </c>
      <c r="D11" s="71">
        <f>SUM(D6:D10)</f>
        <v>141</v>
      </c>
      <c r="E11" s="72">
        <f t="shared" si="1"/>
        <v>0.23499999999999999</v>
      </c>
      <c r="F11" s="71">
        <f t="shared" si="2"/>
        <v>600</v>
      </c>
    </row>
    <row r="12" spans="1:6" x14ac:dyDescent="0.25">
      <c r="A12" s="81"/>
      <c r="B12" s="82"/>
      <c r="C12" s="83"/>
      <c r="D12" s="82"/>
      <c r="E12" s="83"/>
      <c r="F12" s="82"/>
    </row>
    <row r="13" spans="1:6" x14ac:dyDescent="0.25">
      <c r="A13" s="133" t="s">
        <v>385</v>
      </c>
      <c r="B13" s="77"/>
      <c r="C13" s="77"/>
      <c r="D13" s="77"/>
      <c r="E13" s="77"/>
      <c r="F13" s="76"/>
    </row>
    <row r="14" spans="1:6" ht="13.2" x14ac:dyDescent="0.25">
      <c r="A14" s="135" t="s">
        <v>292</v>
      </c>
      <c r="B14" s="132">
        <v>145</v>
      </c>
      <c r="C14" s="70">
        <f t="shared" ref="C14:C19" si="3">B14/F14</f>
        <v>0.76719576719576721</v>
      </c>
      <c r="D14" s="79">
        <v>44</v>
      </c>
      <c r="E14" s="70">
        <f t="shared" ref="E14:E19" si="4">D14/F14</f>
        <v>0.23280423280423279</v>
      </c>
      <c r="F14" s="71">
        <f t="shared" ref="F14:F19" si="5">SUM(B14+D14)</f>
        <v>189</v>
      </c>
    </row>
    <row r="15" spans="1:6" ht="13.2" x14ac:dyDescent="0.25">
      <c r="A15" s="135" t="s">
        <v>293</v>
      </c>
      <c r="B15" s="132">
        <v>232</v>
      </c>
      <c r="C15" s="70">
        <f t="shared" si="3"/>
        <v>0.82269503546099287</v>
      </c>
      <c r="D15" s="79">
        <v>50</v>
      </c>
      <c r="E15" s="70">
        <f t="shared" si="4"/>
        <v>0.1773049645390071</v>
      </c>
      <c r="F15" s="71">
        <f t="shared" si="5"/>
        <v>282</v>
      </c>
    </row>
    <row r="16" spans="1:6" ht="13.2" x14ac:dyDescent="0.25">
      <c r="A16" s="135" t="s">
        <v>416</v>
      </c>
      <c r="B16" s="132">
        <v>7</v>
      </c>
      <c r="C16" s="70">
        <f t="shared" si="3"/>
        <v>0.875</v>
      </c>
      <c r="D16" s="79">
        <v>1</v>
      </c>
      <c r="E16" s="70">
        <f t="shared" si="4"/>
        <v>0.125</v>
      </c>
      <c r="F16" s="71">
        <f t="shared" si="5"/>
        <v>8</v>
      </c>
    </row>
    <row r="17" spans="1:6" ht="13.2" x14ac:dyDescent="0.25">
      <c r="A17" s="135" t="s">
        <v>295</v>
      </c>
      <c r="B17" s="132">
        <v>52</v>
      </c>
      <c r="C17" s="70">
        <f t="shared" si="3"/>
        <v>0.8125</v>
      </c>
      <c r="D17" s="79">
        <v>12</v>
      </c>
      <c r="E17" s="70">
        <f t="shared" si="4"/>
        <v>0.1875</v>
      </c>
      <c r="F17" s="71">
        <f t="shared" si="5"/>
        <v>64</v>
      </c>
    </row>
    <row r="18" spans="1:6" ht="13.2" x14ac:dyDescent="0.25">
      <c r="A18" s="135" t="s">
        <v>417</v>
      </c>
      <c r="B18" s="132">
        <v>21</v>
      </c>
      <c r="C18" s="70">
        <f t="shared" si="3"/>
        <v>0.67741935483870963</v>
      </c>
      <c r="D18" s="79">
        <v>10</v>
      </c>
      <c r="E18" s="70">
        <f t="shared" si="4"/>
        <v>0.32258064516129031</v>
      </c>
      <c r="F18" s="71">
        <f t="shared" si="5"/>
        <v>31</v>
      </c>
    </row>
    <row r="19" spans="1:6" x14ac:dyDescent="0.25">
      <c r="A19" s="134" t="s">
        <v>16</v>
      </c>
      <c r="B19" s="71">
        <f>SUM(B14:B18)</f>
        <v>457</v>
      </c>
      <c r="C19" s="72">
        <f t="shared" si="3"/>
        <v>0.79616724738675959</v>
      </c>
      <c r="D19" s="71">
        <f>SUM(D14:D18)</f>
        <v>117</v>
      </c>
      <c r="E19" s="72">
        <f t="shared" si="4"/>
        <v>0.20383275261324041</v>
      </c>
      <c r="F19" s="71">
        <f t="shared" si="5"/>
        <v>574</v>
      </c>
    </row>
    <row r="20" spans="1:6" ht="13.2" x14ac:dyDescent="0.25">
      <c r="A20" s="161"/>
      <c r="B20" s="161"/>
      <c r="C20" s="161"/>
      <c r="D20" s="161"/>
      <c r="E20" s="189"/>
      <c r="F20" s="84"/>
    </row>
    <row r="21" spans="1:6" ht="15" x14ac:dyDescent="0.25">
      <c r="A21" s="165" t="s">
        <v>424</v>
      </c>
      <c r="B21" s="165"/>
      <c r="C21" s="165"/>
      <c r="D21" s="165"/>
      <c r="E21" s="181"/>
      <c r="F21" s="84"/>
    </row>
    <row r="23" spans="1:6" x14ac:dyDescent="0.25">
      <c r="A23" s="144" t="s">
        <v>441</v>
      </c>
    </row>
  </sheetData>
  <mergeCells count="6">
    <mergeCell ref="A21:E21"/>
    <mergeCell ref="A1:F1"/>
    <mergeCell ref="B3:E3"/>
    <mergeCell ref="B4:C4"/>
    <mergeCell ref="D4:E4"/>
    <mergeCell ref="A20:E2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7" workbookViewId="0">
      <selection activeCell="A63" sqref="A63"/>
    </sheetView>
  </sheetViews>
  <sheetFormatPr defaultRowHeight="12.6" x14ac:dyDescent="0.25"/>
  <cols>
    <col min="1" max="1" width="45.33203125" customWidth="1"/>
    <col min="2" max="6" width="8.6640625" customWidth="1"/>
  </cols>
  <sheetData>
    <row r="1" spans="1:6" ht="20.25" customHeight="1" x14ac:dyDescent="0.25">
      <c r="A1" s="190" t="s">
        <v>388</v>
      </c>
      <c r="B1" s="191"/>
      <c r="C1" s="191"/>
      <c r="D1" s="191"/>
      <c r="E1" s="191"/>
      <c r="F1" s="192"/>
    </row>
    <row r="2" spans="1:6" ht="13.2" x14ac:dyDescent="0.25">
      <c r="A2" s="85"/>
      <c r="B2" s="86"/>
      <c r="C2" s="87"/>
      <c r="D2" s="86"/>
      <c r="E2" s="87"/>
      <c r="F2" s="88"/>
    </row>
    <row r="3" spans="1:6" x14ac:dyDescent="0.25">
      <c r="A3" s="89" t="s">
        <v>205</v>
      </c>
      <c r="B3" s="193" t="s">
        <v>386</v>
      </c>
      <c r="C3" s="193"/>
      <c r="D3" s="193" t="s">
        <v>387</v>
      </c>
      <c r="E3" s="193"/>
      <c r="F3" s="93" t="s">
        <v>16</v>
      </c>
    </row>
    <row r="4" spans="1:6" ht="13.2" x14ac:dyDescent="0.25">
      <c r="A4" s="90" t="s">
        <v>221</v>
      </c>
      <c r="B4" s="114"/>
      <c r="C4" s="115"/>
      <c r="D4" s="114"/>
      <c r="E4" s="115"/>
      <c r="F4" s="114"/>
    </row>
    <row r="5" spans="1:6" ht="13.2" x14ac:dyDescent="0.25">
      <c r="A5" s="96" t="s">
        <v>75</v>
      </c>
      <c r="B5" s="98">
        <v>113</v>
      </c>
      <c r="C5" s="99">
        <f t="shared" ref="C5:C15" si="0">B5/F5</f>
        <v>0.9826086956521739</v>
      </c>
      <c r="D5" s="98">
        <v>2</v>
      </c>
      <c r="E5" s="99">
        <f t="shared" ref="E5:E13" si="1">D5/F5</f>
        <v>1.7391304347826087E-2</v>
      </c>
      <c r="F5" s="100">
        <f t="shared" ref="F5:F20" si="2">SUM(B5+D5)</f>
        <v>115</v>
      </c>
    </row>
    <row r="6" spans="1:6" ht="26.4" x14ac:dyDescent="0.25">
      <c r="A6" s="97" t="s">
        <v>246</v>
      </c>
      <c r="B6" s="98">
        <v>462</v>
      </c>
      <c r="C6" s="99">
        <f t="shared" si="0"/>
        <v>0.9850746268656716</v>
      </c>
      <c r="D6" s="98">
        <v>7</v>
      </c>
      <c r="E6" s="99">
        <f t="shared" si="1"/>
        <v>1.4925373134328358E-2</v>
      </c>
      <c r="F6" s="100">
        <f t="shared" si="2"/>
        <v>469</v>
      </c>
    </row>
    <row r="7" spans="1:6" ht="26.4" x14ac:dyDescent="0.25">
      <c r="A7" s="97" t="s">
        <v>247</v>
      </c>
      <c r="B7" s="98">
        <v>420</v>
      </c>
      <c r="C7" s="99">
        <f t="shared" si="0"/>
        <v>0.967741935483871</v>
      </c>
      <c r="D7" s="98">
        <v>14</v>
      </c>
      <c r="E7" s="99">
        <f t="shared" si="1"/>
        <v>3.2258064516129031E-2</v>
      </c>
      <c r="F7" s="100">
        <f t="shared" si="2"/>
        <v>434</v>
      </c>
    </row>
    <row r="8" spans="1:6" ht="13.2" x14ac:dyDescent="0.25">
      <c r="A8" s="96" t="s">
        <v>249</v>
      </c>
      <c r="B8" s="98">
        <v>408</v>
      </c>
      <c r="C8" s="99">
        <f t="shared" si="0"/>
        <v>0.98550724637681164</v>
      </c>
      <c r="D8" s="98">
        <v>6</v>
      </c>
      <c r="E8" s="99">
        <f t="shared" si="1"/>
        <v>1.4492753623188406E-2</v>
      </c>
      <c r="F8" s="100">
        <f t="shared" si="2"/>
        <v>414</v>
      </c>
    </row>
    <row r="9" spans="1:6" ht="26.4" x14ac:dyDescent="0.25">
      <c r="A9" s="97" t="s">
        <v>250</v>
      </c>
      <c r="B9" s="116">
        <v>576</v>
      </c>
      <c r="C9" s="117">
        <f t="shared" si="0"/>
        <v>0.98126064735945484</v>
      </c>
      <c r="D9" s="116">
        <v>11</v>
      </c>
      <c r="E9" s="117">
        <f t="shared" si="1"/>
        <v>1.8739352640545145E-2</v>
      </c>
      <c r="F9" s="118">
        <f t="shared" si="2"/>
        <v>587</v>
      </c>
    </row>
    <row r="10" spans="1:6" ht="26.4" x14ac:dyDescent="0.25">
      <c r="A10" s="97" t="s">
        <v>406</v>
      </c>
      <c r="B10" s="98">
        <v>542</v>
      </c>
      <c r="C10" s="99">
        <f t="shared" si="0"/>
        <v>0.97657657657657659</v>
      </c>
      <c r="D10" s="98">
        <v>13</v>
      </c>
      <c r="E10" s="99">
        <f t="shared" si="1"/>
        <v>2.3423423423423424E-2</v>
      </c>
      <c r="F10" s="100">
        <f t="shared" si="2"/>
        <v>555</v>
      </c>
    </row>
    <row r="11" spans="1:6" ht="26.4" x14ac:dyDescent="0.25">
      <c r="A11" s="97" t="s">
        <v>252</v>
      </c>
      <c r="B11" s="98">
        <v>746</v>
      </c>
      <c r="C11" s="99">
        <f t="shared" si="0"/>
        <v>0.96883116883116882</v>
      </c>
      <c r="D11" s="98">
        <v>24</v>
      </c>
      <c r="E11" s="99">
        <f t="shared" si="1"/>
        <v>3.1168831168831169E-2</v>
      </c>
      <c r="F11" s="100">
        <f t="shared" si="2"/>
        <v>770</v>
      </c>
    </row>
    <row r="12" spans="1:6" ht="13.2" x14ac:dyDescent="0.25">
      <c r="A12" s="96" t="s">
        <v>95</v>
      </c>
      <c r="B12" s="98">
        <v>84</v>
      </c>
      <c r="C12" s="99">
        <f t="shared" si="0"/>
        <v>1</v>
      </c>
      <c r="D12" s="98"/>
      <c r="E12" s="99"/>
      <c r="F12" s="100">
        <f t="shared" si="2"/>
        <v>84</v>
      </c>
    </row>
    <row r="13" spans="1:6" ht="13.2" x14ac:dyDescent="0.25">
      <c r="A13" s="96" t="s">
        <v>97</v>
      </c>
      <c r="B13" s="98">
        <v>443</v>
      </c>
      <c r="C13" s="99">
        <f t="shared" si="0"/>
        <v>0.99327354260089684</v>
      </c>
      <c r="D13" s="98">
        <v>3</v>
      </c>
      <c r="E13" s="99">
        <f t="shared" si="1"/>
        <v>6.7264573991031393E-3</v>
      </c>
      <c r="F13" s="100">
        <f t="shared" si="2"/>
        <v>446</v>
      </c>
    </row>
    <row r="14" spans="1:6" ht="13.2" x14ac:dyDescent="0.25">
      <c r="A14" s="96" t="s">
        <v>82</v>
      </c>
      <c r="B14" s="98">
        <v>21</v>
      </c>
      <c r="C14" s="99">
        <f t="shared" si="0"/>
        <v>1</v>
      </c>
      <c r="D14" s="98"/>
      <c r="E14" s="99"/>
      <c r="F14" s="100">
        <f t="shared" si="2"/>
        <v>21</v>
      </c>
    </row>
    <row r="15" spans="1:6" ht="13.2" x14ac:dyDescent="0.25">
      <c r="A15" s="96" t="s">
        <v>255</v>
      </c>
      <c r="B15" s="98">
        <v>6</v>
      </c>
      <c r="C15" s="99">
        <f t="shared" si="0"/>
        <v>1</v>
      </c>
      <c r="D15" s="98"/>
      <c r="E15" s="99"/>
      <c r="F15" s="100">
        <f t="shared" si="2"/>
        <v>6</v>
      </c>
    </row>
    <row r="16" spans="1:6" ht="13.2" x14ac:dyDescent="0.25">
      <c r="A16" s="96" t="s">
        <v>256</v>
      </c>
      <c r="B16" s="98">
        <v>126</v>
      </c>
      <c r="C16" s="99">
        <f>B16/F16</f>
        <v>0.99212598425196852</v>
      </c>
      <c r="D16" s="98">
        <v>1</v>
      </c>
      <c r="E16" s="99">
        <f>D16/F16</f>
        <v>7.874015748031496E-3</v>
      </c>
      <c r="F16" s="100">
        <f>SUM(B16+D16)</f>
        <v>127</v>
      </c>
    </row>
    <row r="17" spans="1:6" ht="26.4" x14ac:dyDescent="0.25">
      <c r="A17" s="97" t="s">
        <v>258</v>
      </c>
      <c r="B17" s="98">
        <v>464</v>
      </c>
      <c r="C17" s="99">
        <f t="shared" ref="C17:C20" si="3">B17/F17</f>
        <v>0.9851380042462845</v>
      </c>
      <c r="D17" s="98">
        <v>7</v>
      </c>
      <c r="E17" s="99">
        <f>D17/F17</f>
        <v>1.4861995753715499E-2</v>
      </c>
      <c r="F17" s="100">
        <f t="shared" si="2"/>
        <v>471</v>
      </c>
    </row>
    <row r="18" spans="1:6" ht="26.4" x14ac:dyDescent="0.25">
      <c r="A18" s="97" t="s">
        <v>259</v>
      </c>
      <c r="B18" s="98">
        <v>182</v>
      </c>
      <c r="C18" s="99">
        <f t="shared" si="3"/>
        <v>1</v>
      </c>
      <c r="D18" s="98"/>
      <c r="E18" s="99"/>
      <c r="F18" s="100">
        <f t="shared" si="2"/>
        <v>182</v>
      </c>
    </row>
    <row r="19" spans="1:6" ht="13.2" x14ac:dyDescent="0.25">
      <c r="A19" s="96" t="s">
        <v>260</v>
      </c>
      <c r="B19" s="98">
        <v>367</v>
      </c>
      <c r="C19" s="99">
        <f>B19/F19</f>
        <v>0.98921832884097038</v>
      </c>
      <c r="D19" s="98">
        <v>4</v>
      </c>
      <c r="E19" s="99">
        <f>D19/F19</f>
        <v>1.078167115902965E-2</v>
      </c>
      <c r="F19" s="100">
        <f>SUM(B19+D19)</f>
        <v>371</v>
      </c>
    </row>
    <row r="20" spans="1:6" ht="13.2" x14ac:dyDescent="0.25">
      <c r="A20" s="96" t="s">
        <v>107</v>
      </c>
      <c r="B20" s="98">
        <v>483</v>
      </c>
      <c r="C20" s="99">
        <f t="shared" si="3"/>
        <v>0.98975409836065575</v>
      </c>
      <c r="D20" s="98">
        <v>5</v>
      </c>
      <c r="E20" s="99">
        <f>D20/F20</f>
        <v>1.0245901639344262E-2</v>
      </c>
      <c r="F20" s="100">
        <f t="shared" si="2"/>
        <v>488</v>
      </c>
    </row>
    <row r="21" spans="1:6" ht="13.2" x14ac:dyDescent="0.25">
      <c r="A21" s="94" t="s">
        <v>222</v>
      </c>
      <c r="B21" s="98"/>
      <c r="C21" s="99"/>
      <c r="D21" s="98"/>
      <c r="E21" s="99"/>
      <c r="F21" s="100"/>
    </row>
    <row r="22" spans="1:6" ht="13.2" x14ac:dyDescent="0.25">
      <c r="A22" s="96" t="s">
        <v>292</v>
      </c>
      <c r="B22" s="98">
        <v>9</v>
      </c>
      <c r="C22" s="99">
        <f t="shared" ref="C22:C56" si="4">B22/F22</f>
        <v>1</v>
      </c>
      <c r="D22" s="98"/>
      <c r="E22" s="99"/>
      <c r="F22" s="100">
        <f t="shared" ref="F22:F56" si="5">SUM(B22+D22)</f>
        <v>9</v>
      </c>
    </row>
    <row r="23" spans="1:6" ht="13.2" x14ac:dyDescent="0.25">
      <c r="A23" s="96" t="s">
        <v>293</v>
      </c>
      <c r="B23" s="98">
        <v>96</v>
      </c>
      <c r="C23" s="99">
        <f t="shared" si="4"/>
        <v>0.98969072164948457</v>
      </c>
      <c r="D23" s="98">
        <v>1</v>
      </c>
      <c r="E23" s="99">
        <f t="shared" ref="E23:E56" si="6">D23/F23</f>
        <v>1.0309278350515464E-2</v>
      </c>
      <c r="F23" s="100">
        <f t="shared" si="5"/>
        <v>97</v>
      </c>
    </row>
    <row r="24" spans="1:6" ht="13.2" x14ac:dyDescent="0.25">
      <c r="A24" s="96" t="s">
        <v>295</v>
      </c>
      <c r="B24" s="98"/>
      <c r="C24" s="99"/>
      <c r="D24" s="98"/>
      <c r="E24" s="99"/>
      <c r="F24" s="100">
        <v>0</v>
      </c>
    </row>
    <row r="25" spans="1:6" ht="15.6" x14ac:dyDescent="0.25">
      <c r="A25" s="94" t="s">
        <v>404</v>
      </c>
      <c r="B25" s="98"/>
      <c r="C25" s="99"/>
      <c r="D25" s="98"/>
      <c r="E25" s="99"/>
      <c r="F25" s="100"/>
    </row>
    <row r="26" spans="1:6" ht="13.2" x14ac:dyDescent="0.25">
      <c r="A26" s="96" t="s">
        <v>297</v>
      </c>
      <c r="B26" s="98">
        <v>532</v>
      </c>
      <c r="C26" s="99">
        <f t="shared" si="4"/>
        <v>0.96376811594202894</v>
      </c>
      <c r="D26" s="98">
        <v>20</v>
      </c>
      <c r="E26" s="99">
        <f t="shared" si="6"/>
        <v>3.6231884057971016E-2</v>
      </c>
      <c r="F26" s="100">
        <f t="shared" si="5"/>
        <v>552</v>
      </c>
    </row>
    <row r="27" spans="1:6" ht="13.2" x14ac:dyDescent="0.25">
      <c r="A27" s="94" t="s">
        <v>261</v>
      </c>
      <c r="B27" s="98"/>
      <c r="C27" s="99"/>
      <c r="D27" s="98"/>
      <c r="E27" s="99"/>
      <c r="F27" s="100"/>
    </row>
    <row r="28" spans="1:6" ht="13.2" x14ac:dyDescent="0.25">
      <c r="A28" s="119" t="s">
        <v>262</v>
      </c>
      <c r="B28" s="98">
        <v>487</v>
      </c>
      <c r="C28" s="99">
        <f t="shared" si="4"/>
        <v>0.9878296146044625</v>
      </c>
      <c r="D28" s="98">
        <v>6</v>
      </c>
      <c r="E28" s="99">
        <f t="shared" si="6"/>
        <v>1.2170385395537525E-2</v>
      </c>
      <c r="F28" s="100">
        <f t="shared" si="5"/>
        <v>493</v>
      </c>
    </row>
    <row r="29" spans="1:6" ht="13.2" x14ac:dyDescent="0.25">
      <c r="A29" s="119" t="s">
        <v>264</v>
      </c>
      <c r="B29" s="98">
        <v>2</v>
      </c>
      <c r="C29" s="99">
        <f t="shared" si="4"/>
        <v>1</v>
      </c>
      <c r="D29" s="98"/>
      <c r="E29" s="99"/>
      <c r="F29" s="100">
        <f t="shared" si="5"/>
        <v>2</v>
      </c>
    </row>
    <row r="30" spans="1:6" ht="13.2" x14ac:dyDescent="0.25">
      <c r="A30" s="94" t="s">
        <v>114</v>
      </c>
      <c r="B30" s="98"/>
      <c r="C30" s="99"/>
      <c r="D30" s="98"/>
      <c r="E30" s="99"/>
      <c r="F30" s="100"/>
    </row>
    <row r="31" spans="1:6" ht="13.2" x14ac:dyDescent="0.25">
      <c r="A31" s="96" t="s">
        <v>265</v>
      </c>
      <c r="B31" s="98">
        <v>2</v>
      </c>
      <c r="C31" s="99">
        <f t="shared" si="4"/>
        <v>1</v>
      </c>
      <c r="D31" s="98"/>
      <c r="E31" s="99"/>
      <c r="F31" s="100">
        <f t="shared" si="5"/>
        <v>2</v>
      </c>
    </row>
    <row r="32" spans="1:6" ht="13.2" x14ac:dyDescent="0.25">
      <c r="A32" s="96" t="s">
        <v>266</v>
      </c>
      <c r="B32" s="98">
        <v>13</v>
      </c>
      <c r="C32" s="99">
        <f t="shared" si="4"/>
        <v>1</v>
      </c>
      <c r="D32" s="98"/>
      <c r="E32" s="99"/>
      <c r="F32" s="100">
        <f t="shared" si="5"/>
        <v>13</v>
      </c>
    </row>
    <row r="33" spans="1:6" ht="13.2" x14ac:dyDescent="0.25">
      <c r="A33" s="96" t="s">
        <v>125</v>
      </c>
      <c r="B33" s="98">
        <v>10</v>
      </c>
      <c r="C33" s="99">
        <f t="shared" si="4"/>
        <v>1</v>
      </c>
      <c r="D33" s="98"/>
      <c r="E33" s="99"/>
      <c r="F33" s="100">
        <f t="shared" si="5"/>
        <v>10</v>
      </c>
    </row>
    <row r="34" spans="1:6" ht="13.2" x14ac:dyDescent="0.25">
      <c r="A34" s="96" t="s">
        <v>268</v>
      </c>
      <c r="B34" s="98">
        <v>4</v>
      </c>
      <c r="C34" s="99">
        <f t="shared" si="4"/>
        <v>1</v>
      </c>
      <c r="D34" s="98"/>
      <c r="E34" s="99"/>
      <c r="F34" s="100">
        <f t="shared" si="5"/>
        <v>4</v>
      </c>
    </row>
    <row r="35" spans="1:6" ht="13.2" x14ac:dyDescent="0.25">
      <c r="A35" s="96" t="s">
        <v>127</v>
      </c>
      <c r="B35" s="98">
        <v>10</v>
      </c>
      <c r="C35" s="99">
        <f t="shared" si="4"/>
        <v>1</v>
      </c>
      <c r="D35" s="98"/>
      <c r="E35" s="99"/>
      <c r="F35" s="100">
        <f t="shared" si="5"/>
        <v>10</v>
      </c>
    </row>
    <row r="36" spans="1:6" ht="13.2" x14ac:dyDescent="0.25">
      <c r="A36" s="96" t="s">
        <v>271</v>
      </c>
      <c r="B36" s="98">
        <v>6</v>
      </c>
      <c r="C36" s="99">
        <f t="shared" si="4"/>
        <v>1</v>
      </c>
      <c r="D36" s="98"/>
      <c r="E36" s="99"/>
      <c r="F36" s="100">
        <f t="shared" si="5"/>
        <v>6</v>
      </c>
    </row>
    <row r="37" spans="1:6" ht="13.2" x14ac:dyDescent="0.25">
      <c r="A37" s="96" t="s">
        <v>273</v>
      </c>
      <c r="B37" s="98">
        <v>16</v>
      </c>
      <c r="C37" s="99">
        <f t="shared" si="4"/>
        <v>1</v>
      </c>
      <c r="D37" s="98"/>
      <c r="E37" s="99"/>
      <c r="F37" s="100">
        <f t="shared" si="5"/>
        <v>16</v>
      </c>
    </row>
    <row r="38" spans="1:6" ht="13.2" x14ac:dyDescent="0.25">
      <c r="A38" s="96" t="s">
        <v>136</v>
      </c>
      <c r="B38" s="98">
        <v>532</v>
      </c>
      <c r="C38" s="99">
        <f t="shared" si="4"/>
        <v>0.98884758364312264</v>
      </c>
      <c r="D38" s="98">
        <v>6</v>
      </c>
      <c r="E38" s="99">
        <f t="shared" si="6"/>
        <v>1.1152416356877323E-2</v>
      </c>
      <c r="F38" s="100">
        <f t="shared" si="5"/>
        <v>538</v>
      </c>
    </row>
    <row r="39" spans="1:6" ht="13.2" x14ac:dyDescent="0.25">
      <c r="A39" s="96" t="s">
        <v>276</v>
      </c>
      <c r="B39" s="98">
        <v>1230</v>
      </c>
      <c r="C39" s="99">
        <f t="shared" si="4"/>
        <v>0.98086124401913877</v>
      </c>
      <c r="D39" s="98">
        <v>24</v>
      </c>
      <c r="E39" s="99">
        <f t="shared" si="6"/>
        <v>1.9138755980861243E-2</v>
      </c>
      <c r="F39" s="100">
        <f t="shared" si="5"/>
        <v>1254</v>
      </c>
    </row>
    <row r="40" spans="1:6" ht="13.2" x14ac:dyDescent="0.25">
      <c r="A40" s="96" t="s">
        <v>95</v>
      </c>
      <c r="B40" s="98">
        <v>49</v>
      </c>
      <c r="C40" s="99">
        <f t="shared" si="4"/>
        <v>1</v>
      </c>
      <c r="D40" s="98"/>
      <c r="E40" s="99"/>
      <c r="F40" s="100">
        <f t="shared" si="5"/>
        <v>49</v>
      </c>
    </row>
    <row r="41" spans="1:6" ht="13.2" x14ac:dyDescent="0.25">
      <c r="A41" s="96" t="s">
        <v>97</v>
      </c>
      <c r="B41" s="98">
        <v>76</v>
      </c>
      <c r="C41" s="99">
        <f t="shared" si="4"/>
        <v>1</v>
      </c>
      <c r="D41" s="98"/>
      <c r="E41" s="99"/>
      <c r="F41" s="100">
        <f t="shared" si="5"/>
        <v>76</v>
      </c>
    </row>
    <row r="42" spans="1:6" ht="13.2" x14ac:dyDescent="0.25">
      <c r="A42" s="96" t="s">
        <v>9</v>
      </c>
      <c r="B42" s="98">
        <v>162</v>
      </c>
      <c r="C42" s="99">
        <f t="shared" si="4"/>
        <v>0.99386503067484666</v>
      </c>
      <c r="D42" s="98">
        <v>1</v>
      </c>
      <c r="E42" s="99">
        <f t="shared" si="6"/>
        <v>6.1349693251533744E-3</v>
      </c>
      <c r="F42" s="100">
        <f t="shared" si="5"/>
        <v>163</v>
      </c>
    </row>
    <row r="43" spans="1:6" ht="13.2" x14ac:dyDescent="0.25">
      <c r="A43" s="96" t="s">
        <v>279</v>
      </c>
      <c r="B43" s="98">
        <v>6</v>
      </c>
      <c r="C43" s="99">
        <f t="shared" si="4"/>
        <v>1</v>
      </c>
      <c r="D43" s="98"/>
      <c r="E43" s="99"/>
      <c r="F43" s="100">
        <f t="shared" si="5"/>
        <v>6</v>
      </c>
    </row>
    <row r="44" spans="1:6" ht="13.2" x14ac:dyDescent="0.25">
      <c r="A44" s="96" t="s">
        <v>256</v>
      </c>
      <c r="B44" s="98">
        <v>18</v>
      </c>
      <c r="C44" s="99">
        <f t="shared" si="4"/>
        <v>1</v>
      </c>
      <c r="D44" s="98"/>
      <c r="E44" s="99"/>
      <c r="F44" s="100">
        <f t="shared" si="5"/>
        <v>18</v>
      </c>
    </row>
    <row r="45" spans="1:6" ht="13.2" x14ac:dyDescent="0.25">
      <c r="A45" s="96" t="s">
        <v>281</v>
      </c>
      <c r="B45" s="98">
        <v>2</v>
      </c>
      <c r="C45" s="99">
        <f t="shared" si="4"/>
        <v>1</v>
      </c>
      <c r="D45" s="98"/>
      <c r="E45" s="99"/>
      <c r="F45" s="100">
        <f t="shared" si="5"/>
        <v>2</v>
      </c>
    </row>
    <row r="46" spans="1:6" ht="13.2" x14ac:dyDescent="0.25">
      <c r="A46" s="96" t="s">
        <v>283</v>
      </c>
      <c r="B46" s="98">
        <v>20</v>
      </c>
      <c r="C46" s="99">
        <f t="shared" si="4"/>
        <v>1</v>
      </c>
      <c r="D46" s="98"/>
      <c r="E46" s="99"/>
      <c r="F46" s="100">
        <f t="shared" si="5"/>
        <v>20</v>
      </c>
    </row>
    <row r="47" spans="1:6" ht="13.2" x14ac:dyDescent="0.25">
      <c r="A47" s="96" t="s">
        <v>157</v>
      </c>
      <c r="B47" s="98">
        <v>18</v>
      </c>
      <c r="C47" s="99">
        <f t="shared" si="4"/>
        <v>0.94736842105263153</v>
      </c>
      <c r="D47" s="98">
        <v>1</v>
      </c>
      <c r="E47" s="99">
        <f t="shared" si="6"/>
        <v>5.2631578947368418E-2</v>
      </c>
      <c r="F47" s="100">
        <f t="shared" si="5"/>
        <v>19</v>
      </c>
    </row>
    <row r="48" spans="1:6" ht="13.2" x14ac:dyDescent="0.25">
      <c r="A48" s="96" t="s">
        <v>11</v>
      </c>
      <c r="B48" s="98">
        <v>246</v>
      </c>
      <c r="C48" s="99">
        <f t="shared" si="4"/>
        <v>0.99193548387096775</v>
      </c>
      <c r="D48" s="98">
        <v>2</v>
      </c>
      <c r="E48" s="99">
        <f t="shared" si="6"/>
        <v>8.0645161290322578E-3</v>
      </c>
      <c r="F48" s="100">
        <f t="shared" si="5"/>
        <v>248</v>
      </c>
    </row>
    <row r="49" spans="1:6" ht="13.2" x14ac:dyDescent="0.25">
      <c r="A49" s="96" t="s">
        <v>286</v>
      </c>
      <c r="B49" s="98">
        <v>2</v>
      </c>
      <c r="C49" s="99">
        <f t="shared" si="4"/>
        <v>1</v>
      </c>
      <c r="D49" s="98"/>
      <c r="E49" s="99"/>
      <c r="F49" s="100">
        <f t="shared" si="5"/>
        <v>2</v>
      </c>
    </row>
    <row r="50" spans="1:6" ht="13.2" x14ac:dyDescent="0.25">
      <c r="A50" s="96" t="s">
        <v>12</v>
      </c>
      <c r="B50" s="98">
        <v>356</v>
      </c>
      <c r="C50" s="99">
        <f t="shared" si="4"/>
        <v>0.98342541436464093</v>
      </c>
      <c r="D50" s="98">
        <v>6</v>
      </c>
      <c r="E50" s="99">
        <f t="shared" si="6"/>
        <v>1.6574585635359115E-2</v>
      </c>
      <c r="F50" s="100">
        <f t="shared" si="5"/>
        <v>362</v>
      </c>
    </row>
    <row r="51" spans="1:6" ht="13.2" x14ac:dyDescent="0.25">
      <c r="A51" s="96" t="s">
        <v>167</v>
      </c>
      <c r="B51" s="98">
        <v>11</v>
      </c>
      <c r="C51" s="99">
        <f t="shared" si="4"/>
        <v>1</v>
      </c>
      <c r="D51" s="98"/>
      <c r="E51" s="99"/>
      <c r="F51" s="100">
        <f t="shared" si="5"/>
        <v>11</v>
      </c>
    </row>
    <row r="52" spans="1:6" ht="13.2" x14ac:dyDescent="0.25">
      <c r="A52" s="96" t="s">
        <v>289</v>
      </c>
      <c r="B52" s="98">
        <v>20</v>
      </c>
      <c r="C52" s="99">
        <f t="shared" si="4"/>
        <v>0.95238095238095233</v>
      </c>
      <c r="D52" s="98">
        <v>1</v>
      </c>
      <c r="E52" s="99">
        <f t="shared" si="6"/>
        <v>4.7619047619047616E-2</v>
      </c>
      <c r="F52" s="100">
        <f t="shared" si="5"/>
        <v>21</v>
      </c>
    </row>
    <row r="53" spans="1:6" ht="13.2" x14ac:dyDescent="0.25">
      <c r="A53" s="96" t="s">
        <v>290</v>
      </c>
      <c r="B53" s="98"/>
      <c r="C53" s="99"/>
      <c r="D53" s="98"/>
      <c r="E53" s="99"/>
      <c r="F53" s="100">
        <v>0</v>
      </c>
    </row>
    <row r="54" spans="1:6" ht="13.2" x14ac:dyDescent="0.25">
      <c r="A54" s="94" t="s">
        <v>291</v>
      </c>
      <c r="B54" s="98"/>
      <c r="C54" s="99"/>
      <c r="D54" s="98"/>
      <c r="E54" s="99"/>
      <c r="F54" s="100"/>
    </row>
    <row r="55" spans="1:6" ht="15" x14ac:dyDescent="0.3">
      <c r="A55" s="33" t="s">
        <v>436</v>
      </c>
      <c r="B55" s="98">
        <v>9</v>
      </c>
      <c r="C55" s="99">
        <f t="shared" si="4"/>
        <v>1</v>
      </c>
      <c r="D55" s="98"/>
      <c r="E55" s="99"/>
      <c r="F55" s="100">
        <f t="shared" si="5"/>
        <v>9</v>
      </c>
    </row>
    <row r="56" spans="1:6" ht="13.2" x14ac:dyDescent="0.25">
      <c r="A56" s="102" t="s">
        <v>16</v>
      </c>
      <c r="B56" s="120">
        <f>SUM(B5:B55)</f>
        <v>9387</v>
      </c>
      <c r="C56" s="99">
        <f t="shared" si="4"/>
        <v>0.98272613065326631</v>
      </c>
      <c r="D56" s="120">
        <f>SUM(D5:D55)</f>
        <v>165</v>
      </c>
      <c r="E56" s="99">
        <f t="shared" si="6"/>
        <v>1.7273869346733667E-2</v>
      </c>
      <c r="F56" s="100">
        <f t="shared" si="5"/>
        <v>9552</v>
      </c>
    </row>
    <row r="57" spans="1:6" ht="13.2" x14ac:dyDescent="0.25">
      <c r="A57" s="139"/>
      <c r="B57" s="140"/>
      <c r="C57" s="141"/>
      <c r="D57" s="140"/>
      <c r="E57" s="141"/>
      <c r="F57" s="142"/>
    </row>
    <row r="58" spans="1:6" ht="15.6" x14ac:dyDescent="0.25">
      <c r="A58" s="194" t="s">
        <v>425</v>
      </c>
      <c r="B58" s="194"/>
      <c r="C58" s="194"/>
      <c r="D58" s="194"/>
      <c r="E58" s="194"/>
      <c r="F58" s="194"/>
    </row>
    <row r="59" spans="1:6" ht="30.75" customHeight="1" x14ac:dyDescent="0.25">
      <c r="A59" s="182" t="s">
        <v>403</v>
      </c>
      <c r="B59" s="182"/>
      <c r="C59" s="182"/>
      <c r="D59" s="182"/>
      <c r="E59" s="182"/>
      <c r="F59" s="182"/>
    </row>
    <row r="61" spans="1:6" ht="13.2" x14ac:dyDescent="0.25">
      <c r="A61" s="143" t="s">
        <v>435</v>
      </c>
    </row>
    <row r="63" spans="1:6" x14ac:dyDescent="0.25">
      <c r="A63" s="144" t="s">
        <v>441</v>
      </c>
    </row>
  </sheetData>
  <mergeCells count="5">
    <mergeCell ref="A1:F1"/>
    <mergeCell ref="B3:C3"/>
    <mergeCell ref="D3:E3"/>
    <mergeCell ref="A59:F59"/>
    <mergeCell ref="A58:F5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workbookViewId="0">
      <selection activeCell="A38" sqref="A38"/>
    </sheetView>
  </sheetViews>
  <sheetFormatPr defaultColWidth="9.109375" defaultRowHeight="13.2" x14ac:dyDescent="0.25"/>
  <cols>
    <col min="1" max="1" width="31.109375" style="33" customWidth="1"/>
    <col min="2" max="8" width="8.6640625" style="33" customWidth="1"/>
    <col min="9" max="16384" width="9.109375" style="33"/>
  </cols>
  <sheetData>
    <row r="1" spans="1:8" ht="17.25" customHeight="1" x14ac:dyDescent="0.25">
      <c r="A1" s="195" t="s">
        <v>392</v>
      </c>
      <c r="B1" s="195"/>
      <c r="C1" s="195"/>
      <c r="D1" s="195"/>
      <c r="E1" s="195"/>
      <c r="F1" s="195"/>
      <c r="G1" s="195"/>
      <c r="H1" s="195"/>
    </row>
    <row r="2" spans="1:8" x14ac:dyDescent="0.25">
      <c r="B2" s="121"/>
      <c r="C2" s="122"/>
      <c r="D2" s="121"/>
      <c r="E2" s="122"/>
      <c r="F2" s="121"/>
      <c r="G2" s="122"/>
      <c r="H2" s="123"/>
    </row>
    <row r="3" spans="1:8" ht="24" customHeight="1" x14ac:dyDescent="0.25">
      <c r="A3" s="89" t="s">
        <v>205</v>
      </c>
      <c r="B3" s="193" t="s">
        <v>426</v>
      </c>
      <c r="C3" s="193"/>
      <c r="D3" s="193" t="s">
        <v>427</v>
      </c>
      <c r="E3" s="193"/>
      <c r="F3" s="193" t="s">
        <v>428</v>
      </c>
      <c r="G3" s="193"/>
      <c r="H3" s="93" t="s">
        <v>16</v>
      </c>
    </row>
    <row r="4" spans="1:8" x14ac:dyDescent="0.25">
      <c r="A4" s="94" t="s">
        <v>72</v>
      </c>
      <c r="B4" s="114"/>
      <c r="C4" s="115"/>
      <c r="D4" s="114"/>
      <c r="E4" s="115"/>
      <c r="F4" s="114"/>
      <c r="G4" s="115"/>
      <c r="H4" s="114"/>
    </row>
    <row r="5" spans="1:8" x14ac:dyDescent="0.25">
      <c r="A5" s="96" t="s">
        <v>75</v>
      </c>
      <c r="B5" s="98">
        <v>33</v>
      </c>
      <c r="C5" s="99">
        <f t="shared" ref="C5:C25" si="0">B5/H5</f>
        <v>0.3707865168539326</v>
      </c>
      <c r="D5" s="98">
        <v>55</v>
      </c>
      <c r="E5" s="99">
        <f t="shared" ref="E5:E21" si="1">D5/H5</f>
        <v>0.6179775280898876</v>
      </c>
      <c r="F5" s="98">
        <v>1</v>
      </c>
      <c r="G5" s="99">
        <f t="shared" ref="G5:G21" si="2">F5/H5</f>
        <v>1.1235955056179775E-2</v>
      </c>
      <c r="H5" s="100">
        <f>(B5+D5+F5)</f>
        <v>89</v>
      </c>
    </row>
    <row r="6" spans="1:8" ht="26.4" x14ac:dyDescent="0.25">
      <c r="A6" s="97" t="s">
        <v>311</v>
      </c>
      <c r="B6" s="98">
        <v>142</v>
      </c>
      <c r="C6" s="99">
        <f>B6/H6</f>
        <v>0.68269230769230771</v>
      </c>
      <c r="D6" s="98">
        <v>60</v>
      </c>
      <c r="E6" s="99">
        <f>D6/H6</f>
        <v>0.28846153846153844</v>
      </c>
      <c r="F6" s="98">
        <v>6</v>
      </c>
      <c r="G6" s="99">
        <f>F6/H6</f>
        <v>2.8846153846153848E-2</v>
      </c>
      <c r="H6" s="100">
        <f>(B6+D6+F6)</f>
        <v>208</v>
      </c>
    </row>
    <row r="7" spans="1:8" ht="26.4" x14ac:dyDescent="0.25">
      <c r="A7" s="97" t="s">
        <v>312</v>
      </c>
      <c r="B7" s="98">
        <v>88</v>
      </c>
      <c r="C7" s="99">
        <f>B7/H7</f>
        <v>0.66666666666666663</v>
      </c>
      <c r="D7" s="98">
        <v>42</v>
      </c>
      <c r="E7" s="99">
        <f>D7/H7</f>
        <v>0.31818181818181818</v>
      </c>
      <c r="F7" s="98">
        <v>2</v>
      </c>
      <c r="G7" s="99">
        <f>F7/H7</f>
        <v>1.5151515151515152E-2</v>
      </c>
      <c r="H7" s="100">
        <f>(B7+D7+F7)</f>
        <v>132</v>
      </c>
    </row>
    <row r="8" spans="1:8" x14ac:dyDescent="0.25">
      <c r="A8" s="96" t="s">
        <v>249</v>
      </c>
      <c r="B8" s="98">
        <v>79</v>
      </c>
      <c r="C8" s="99">
        <f t="shared" si="0"/>
        <v>0.60305343511450382</v>
      </c>
      <c r="D8" s="98">
        <v>52</v>
      </c>
      <c r="E8" s="99">
        <f t="shared" si="1"/>
        <v>0.39694656488549618</v>
      </c>
      <c r="F8" s="98"/>
      <c r="G8" s="99"/>
      <c r="H8" s="100">
        <f t="shared" ref="H8:H21" si="3">(B8+D8+F8)</f>
        <v>131</v>
      </c>
    </row>
    <row r="9" spans="1:8" ht="26.4" x14ac:dyDescent="0.25">
      <c r="A9" s="97" t="s">
        <v>313</v>
      </c>
      <c r="B9" s="98">
        <v>166</v>
      </c>
      <c r="C9" s="99">
        <f>B9/H9</f>
        <v>0.54071661237785018</v>
      </c>
      <c r="D9" s="98">
        <v>135</v>
      </c>
      <c r="E9" s="99">
        <f>D9/H9</f>
        <v>0.43973941368078173</v>
      </c>
      <c r="F9" s="98">
        <v>6</v>
      </c>
      <c r="G9" s="99">
        <f>F9/H9</f>
        <v>1.9543973941368076E-2</v>
      </c>
      <c r="H9" s="100">
        <f>(B9+D9+F9)</f>
        <v>307</v>
      </c>
    </row>
    <row r="10" spans="1:8" ht="26.4" x14ac:dyDescent="0.25">
      <c r="A10" s="97" t="s">
        <v>407</v>
      </c>
      <c r="B10" s="98">
        <v>192</v>
      </c>
      <c r="C10" s="99">
        <f>B10/H10</f>
        <v>0.75</v>
      </c>
      <c r="D10" s="98">
        <v>60</v>
      </c>
      <c r="E10" s="99">
        <f>D10/H10</f>
        <v>0.234375</v>
      </c>
      <c r="F10" s="98">
        <v>4</v>
      </c>
      <c r="G10" s="99">
        <f>F10/H10</f>
        <v>1.5625E-2</v>
      </c>
      <c r="H10" s="100">
        <f>(B10+D10+F10)</f>
        <v>256</v>
      </c>
    </row>
    <row r="11" spans="1:8" ht="26.4" x14ac:dyDescent="0.25">
      <c r="A11" s="97" t="s">
        <v>329</v>
      </c>
      <c r="B11" s="98">
        <v>208</v>
      </c>
      <c r="C11" s="99">
        <f>B11/H11</f>
        <v>0.53746770025839796</v>
      </c>
      <c r="D11" s="98">
        <v>168</v>
      </c>
      <c r="E11" s="99">
        <f>D11/H11</f>
        <v>0.43410852713178294</v>
      </c>
      <c r="F11" s="98">
        <v>11</v>
      </c>
      <c r="G11" s="99">
        <f>F11/H11</f>
        <v>2.8423772609819122E-2</v>
      </c>
      <c r="H11" s="100">
        <f>(B11+D11+F11)</f>
        <v>387</v>
      </c>
    </row>
    <row r="12" spans="1:8" x14ac:dyDescent="0.25">
      <c r="A12" s="96" t="s">
        <v>95</v>
      </c>
      <c r="B12" s="98">
        <v>34</v>
      </c>
      <c r="C12" s="99">
        <f>B12/H12</f>
        <v>0.47887323943661969</v>
      </c>
      <c r="D12" s="98">
        <v>37</v>
      </c>
      <c r="E12" s="99">
        <f>D12/H12</f>
        <v>0.52112676056338025</v>
      </c>
      <c r="F12" s="98"/>
      <c r="G12" s="99"/>
      <c r="H12" s="100">
        <f>(B12+D12+F12)</f>
        <v>71</v>
      </c>
    </row>
    <row r="13" spans="1:8" x14ac:dyDescent="0.25">
      <c r="A13" s="96" t="s">
        <v>97</v>
      </c>
      <c r="B13" s="98">
        <v>100</v>
      </c>
      <c r="C13" s="99">
        <f>B13/H13</f>
        <v>0.60606060606060608</v>
      </c>
      <c r="D13" s="98">
        <v>65</v>
      </c>
      <c r="E13" s="99">
        <f>D13/H13</f>
        <v>0.39393939393939392</v>
      </c>
      <c r="F13" s="98"/>
      <c r="G13" s="99"/>
      <c r="H13" s="100">
        <f>(B13+D13+F13)</f>
        <v>165</v>
      </c>
    </row>
    <row r="14" spans="1:8" x14ac:dyDescent="0.25">
      <c r="A14" s="96" t="s">
        <v>82</v>
      </c>
      <c r="B14" s="98">
        <v>12</v>
      </c>
      <c r="C14" s="99">
        <f t="shared" si="0"/>
        <v>0.6</v>
      </c>
      <c r="D14" s="98">
        <v>8</v>
      </c>
      <c r="E14" s="99">
        <f t="shared" si="1"/>
        <v>0.4</v>
      </c>
      <c r="F14" s="98"/>
      <c r="G14" s="99"/>
      <c r="H14" s="100">
        <f t="shared" si="3"/>
        <v>20</v>
      </c>
    </row>
    <row r="15" spans="1:8" x14ac:dyDescent="0.25">
      <c r="A15" s="96" t="s">
        <v>281</v>
      </c>
      <c r="B15" s="98">
        <v>10</v>
      </c>
      <c r="C15" s="99">
        <f>B15/H15</f>
        <v>1</v>
      </c>
      <c r="D15" s="98"/>
      <c r="E15" s="99"/>
      <c r="F15" s="98"/>
      <c r="G15" s="99"/>
      <c r="H15" s="100">
        <f>(B15+D15+F15)</f>
        <v>10</v>
      </c>
    </row>
    <row r="16" spans="1:8" x14ac:dyDescent="0.25">
      <c r="A16" s="96" t="s">
        <v>256</v>
      </c>
      <c r="B16" s="98">
        <v>82</v>
      </c>
      <c r="C16" s="99">
        <f t="shared" si="0"/>
        <v>0.68333333333333335</v>
      </c>
      <c r="D16" s="98">
        <v>36</v>
      </c>
      <c r="E16" s="99">
        <f t="shared" si="1"/>
        <v>0.3</v>
      </c>
      <c r="F16" s="98">
        <v>2</v>
      </c>
      <c r="G16" s="99">
        <f t="shared" si="2"/>
        <v>1.6666666666666666E-2</v>
      </c>
      <c r="H16" s="100">
        <f t="shared" si="3"/>
        <v>120</v>
      </c>
    </row>
    <row r="17" spans="1:8" x14ac:dyDescent="0.25">
      <c r="A17" s="96" t="s">
        <v>103</v>
      </c>
      <c r="B17" s="98"/>
      <c r="C17" s="99"/>
      <c r="D17" s="98"/>
      <c r="E17" s="99"/>
      <c r="F17" s="98"/>
      <c r="G17" s="99"/>
      <c r="H17" s="100">
        <f t="shared" si="3"/>
        <v>0</v>
      </c>
    </row>
    <row r="18" spans="1:8" ht="26.4" x14ac:dyDescent="0.25">
      <c r="A18" s="97" t="s">
        <v>315</v>
      </c>
      <c r="B18" s="98">
        <v>199</v>
      </c>
      <c r="C18" s="99">
        <f t="shared" si="0"/>
        <v>0.53208556149732622</v>
      </c>
      <c r="D18" s="98">
        <v>171</v>
      </c>
      <c r="E18" s="99">
        <f t="shared" si="1"/>
        <v>0.45721925133689839</v>
      </c>
      <c r="F18" s="98">
        <v>4</v>
      </c>
      <c r="G18" s="99">
        <f t="shared" si="2"/>
        <v>1.06951871657754E-2</v>
      </c>
      <c r="H18" s="100">
        <f t="shared" si="3"/>
        <v>374</v>
      </c>
    </row>
    <row r="19" spans="1:8" ht="26.4" x14ac:dyDescent="0.25">
      <c r="A19" s="97" t="s">
        <v>316</v>
      </c>
      <c r="B19" s="98">
        <v>80</v>
      </c>
      <c r="C19" s="99">
        <f>B19/H19</f>
        <v>0.44198895027624308</v>
      </c>
      <c r="D19" s="98">
        <v>96</v>
      </c>
      <c r="E19" s="99">
        <f>D19/H19</f>
        <v>0.53038674033149169</v>
      </c>
      <c r="F19" s="98">
        <v>5</v>
      </c>
      <c r="G19" s="99">
        <f>F19/H19</f>
        <v>2.7624309392265192E-2</v>
      </c>
      <c r="H19" s="100">
        <f>(B19+D19+F19)</f>
        <v>181</v>
      </c>
    </row>
    <row r="20" spans="1:8" x14ac:dyDescent="0.25">
      <c r="A20" s="96" t="s">
        <v>260</v>
      </c>
      <c r="B20" s="98">
        <v>128</v>
      </c>
      <c r="C20" s="99">
        <f t="shared" si="0"/>
        <v>0.58715596330275233</v>
      </c>
      <c r="D20" s="98">
        <v>78</v>
      </c>
      <c r="E20" s="99">
        <f t="shared" si="1"/>
        <v>0.3577981651376147</v>
      </c>
      <c r="F20" s="98">
        <v>12</v>
      </c>
      <c r="G20" s="99">
        <f t="shared" si="2"/>
        <v>5.5045871559633031E-2</v>
      </c>
      <c r="H20" s="100">
        <f t="shared" si="3"/>
        <v>218</v>
      </c>
    </row>
    <row r="21" spans="1:8" x14ac:dyDescent="0.25">
      <c r="A21" s="96" t="s">
        <v>107</v>
      </c>
      <c r="B21" s="98">
        <v>245</v>
      </c>
      <c r="C21" s="99">
        <f t="shared" si="0"/>
        <v>0.44144144144144143</v>
      </c>
      <c r="D21" s="98">
        <v>307</v>
      </c>
      <c r="E21" s="99">
        <f t="shared" si="1"/>
        <v>0.55315315315315317</v>
      </c>
      <c r="F21" s="98">
        <v>3</v>
      </c>
      <c r="G21" s="99">
        <f t="shared" si="2"/>
        <v>5.4054054054054057E-3</v>
      </c>
      <c r="H21" s="100">
        <f t="shared" si="3"/>
        <v>555</v>
      </c>
    </row>
    <row r="22" spans="1:8" x14ac:dyDescent="0.25">
      <c r="A22" s="94" t="s">
        <v>405</v>
      </c>
      <c r="B22" s="98"/>
      <c r="C22" s="99"/>
      <c r="D22" s="98"/>
      <c r="E22" s="99"/>
      <c r="F22" s="98"/>
      <c r="G22" s="99"/>
      <c r="H22" s="100"/>
    </row>
    <row r="23" spans="1:8" x14ac:dyDescent="0.25">
      <c r="A23" s="96" t="s">
        <v>317</v>
      </c>
      <c r="B23" s="98">
        <v>53</v>
      </c>
      <c r="C23" s="99">
        <f>B23/H23</f>
        <v>0.80303030303030298</v>
      </c>
      <c r="D23" s="98">
        <v>13</v>
      </c>
      <c r="E23" s="99">
        <f>D23/H23</f>
        <v>0.19696969696969696</v>
      </c>
      <c r="F23" s="98"/>
      <c r="G23" s="99"/>
      <c r="H23" s="100">
        <f>(B23+D23+F23)</f>
        <v>66</v>
      </c>
    </row>
    <row r="24" spans="1:8" x14ac:dyDescent="0.25">
      <c r="A24" s="94" t="s">
        <v>308</v>
      </c>
      <c r="B24" s="98"/>
      <c r="C24" s="99"/>
      <c r="D24" s="98"/>
      <c r="E24" s="99"/>
      <c r="F24" s="98"/>
      <c r="G24" s="99"/>
      <c r="H24" s="100"/>
    </row>
    <row r="25" spans="1:8" x14ac:dyDescent="0.25">
      <c r="A25" s="96" t="s">
        <v>262</v>
      </c>
      <c r="B25" s="98">
        <v>24</v>
      </c>
      <c r="C25" s="99">
        <f t="shared" si="0"/>
        <v>0.8571428571428571</v>
      </c>
      <c r="D25" s="98">
        <v>3</v>
      </c>
      <c r="E25" s="99">
        <f>D25/H25</f>
        <v>0.10714285714285714</v>
      </c>
      <c r="F25" s="98">
        <v>1</v>
      </c>
      <c r="G25" s="99">
        <f>F25/H25</f>
        <v>3.5714285714285712E-2</v>
      </c>
      <c r="H25" s="100">
        <f>(B25+D25+F25)</f>
        <v>28</v>
      </c>
    </row>
    <row r="26" spans="1:8" x14ac:dyDescent="0.25">
      <c r="A26" s="94" t="s">
        <v>114</v>
      </c>
      <c r="B26" s="98"/>
      <c r="C26" s="99"/>
      <c r="D26" s="98"/>
      <c r="E26" s="99"/>
      <c r="F26" s="98"/>
      <c r="G26" s="99"/>
      <c r="H26" s="100"/>
    </row>
    <row r="27" spans="1:8" x14ac:dyDescent="0.25">
      <c r="A27" s="96" t="s">
        <v>136</v>
      </c>
      <c r="B27" s="98">
        <v>1</v>
      </c>
      <c r="C27" s="99">
        <f>B27/H27</f>
        <v>1</v>
      </c>
      <c r="D27" s="98"/>
      <c r="E27" s="99"/>
      <c r="F27" s="98"/>
      <c r="G27" s="99"/>
      <c r="H27" s="100">
        <f>(B27+D27+F27)</f>
        <v>1</v>
      </c>
    </row>
    <row r="28" spans="1:8" x14ac:dyDescent="0.25">
      <c r="A28" s="96" t="s">
        <v>321</v>
      </c>
      <c r="B28" s="98">
        <v>5</v>
      </c>
      <c r="C28" s="99">
        <f t="shared" ref="C28:C32" si="4">B28/H28</f>
        <v>0.83333333333333337</v>
      </c>
      <c r="D28" s="98">
        <v>1</v>
      </c>
      <c r="E28" s="99">
        <f t="shared" ref="E28:E32" si="5">D28/H28</f>
        <v>0.16666666666666666</v>
      </c>
      <c r="F28" s="98"/>
      <c r="G28" s="99"/>
      <c r="H28" s="100">
        <f t="shared" ref="H28:H32" si="6">(B28+D28+F28)</f>
        <v>6</v>
      </c>
    </row>
    <row r="29" spans="1:8" x14ac:dyDescent="0.25">
      <c r="A29" s="96" t="s">
        <v>97</v>
      </c>
      <c r="B29" s="98">
        <v>2</v>
      </c>
      <c r="C29" s="99">
        <f t="shared" si="4"/>
        <v>1</v>
      </c>
      <c r="D29" s="98"/>
      <c r="E29" s="99"/>
      <c r="F29" s="98"/>
      <c r="G29" s="99"/>
      <c r="H29" s="100">
        <f t="shared" si="6"/>
        <v>2</v>
      </c>
    </row>
    <row r="30" spans="1:8" x14ac:dyDescent="0.25">
      <c r="A30" s="96" t="s">
        <v>281</v>
      </c>
      <c r="B30" s="98"/>
      <c r="C30" s="99"/>
      <c r="D30" s="98"/>
      <c r="E30" s="99"/>
      <c r="F30" s="98"/>
      <c r="G30" s="99"/>
      <c r="H30" s="100">
        <f t="shared" si="6"/>
        <v>0</v>
      </c>
    </row>
    <row r="31" spans="1:8" x14ac:dyDescent="0.25">
      <c r="A31" s="96" t="s">
        <v>256</v>
      </c>
      <c r="B31" s="98">
        <v>1</v>
      </c>
      <c r="C31" s="99">
        <f t="shared" si="4"/>
        <v>1</v>
      </c>
      <c r="D31" s="98"/>
      <c r="E31" s="99"/>
      <c r="F31" s="98"/>
      <c r="G31" s="99"/>
      <c r="H31" s="100">
        <f t="shared" si="6"/>
        <v>1</v>
      </c>
    </row>
    <row r="32" spans="1:8" x14ac:dyDescent="0.25">
      <c r="A32" s="96" t="s">
        <v>157</v>
      </c>
      <c r="B32" s="98">
        <v>1</v>
      </c>
      <c r="C32" s="99">
        <f t="shared" si="4"/>
        <v>0.14285714285714285</v>
      </c>
      <c r="D32" s="98">
        <v>6</v>
      </c>
      <c r="E32" s="99">
        <f t="shared" si="5"/>
        <v>0.8571428571428571</v>
      </c>
      <c r="F32" s="98"/>
      <c r="G32" s="99"/>
      <c r="H32" s="100">
        <f t="shared" si="6"/>
        <v>7</v>
      </c>
    </row>
    <row r="33" spans="1:8" x14ac:dyDescent="0.25">
      <c r="A33" s="124" t="s">
        <v>16</v>
      </c>
      <c r="B33" s="127">
        <f>SUM(B5:B32)</f>
        <v>1885</v>
      </c>
      <c r="C33" s="125">
        <f>B33/H33</f>
        <v>0.56521739130434778</v>
      </c>
      <c r="D33" s="126">
        <f>SUM(D5:D32)</f>
        <v>1393</v>
      </c>
      <c r="E33" s="125">
        <f>D33/H33</f>
        <v>0.41769115442278859</v>
      </c>
      <c r="F33" s="126">
        <f>SUM(F5:F32)</f>
        <v>57</v>
      </c>
      <c r="G33" s="125">
        <f>F33/H33</f>
        <v>1.7091454272863568E-2</v>
      </c>
      <c r="H33" s="126">
        <f>SUM(B33,D33,F33)</f>
        <v>3335</v>
      </c>
    </row>
    <row r="35" spans="1:8" ht="28.5" customHeight="1" x14ac:dyDescent="0.25">
      <c r="A35" s="172" t="s">
        <v>429</v>
      </c>
      <c r="B35" s="172"/>
      <c r="C35" s="172"/>
      <c r="D35" s="172"/>
      <c r="E35" s="172"/>
      <c r="F35" s="172"/>
      <c r="G35" s="172"/>
      <c r="H35" s="172"/>
    </row>
    <row r="36" spans="1:8" ht="25.5" customHeight="1" x14ac:dyDescent="0.25">
      <c r="A36" s="182" t="s">
        <v>403</v>
      </c>
      <c r="B36" s="182"/>
      <c r="C36" s="182"/>
      <c r="D36" s="182"/>
      <c r="E36" s="182"/>
      <c r="F36" s="182"/>
      <c r="G36" s="182"/>
      <c r="H36" s="182"/>
    </row>
    <row r="38" spans="1:8" x14ac:dyDescent="0.25">
      <c r="A38" s="144" t="s">
        <v>441</v>
      </c>
    </row>
  </sheetData>
  <mergeCells count="6">
    <mergeCell ref="A1:H1"/>
    <mergeCell ref="B3:C3"/>
    <mergeCell ref="D3:E3"/>
    <mergeCell ref="F3:G3"/>
    <mergeCell ref="A36:H36"/>
    <mergeCell ref="A35:H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4" sqref="A14"/>
    </sheetView>
  </sheetViews>
  <sheetFormatPr defaultRowHeight="12.6" x14ac:dyDescent="0.25"/>
  <cols>
    <col min="1" max="1" width="22.44140625" customWidth="1"/>
    <col min="2" max="6" width="8.6640625" customWidth="1"/>
  </cols>
  <sheetData>
    <row r="1" spans="1:7" ht="44.25" customHeight="1" x14ac:dyDescent="0.25">
      <c r="A1" s="196" t="s">
        <v>439</v>
      </c>
      <c r="B1" s="161"/>
      <c r="C1" s="161"/>
      <c r="D1" s="161"/>
      <c r="E1" s="161"/>
      <c r="F1" s="161"/>
      <c r="G1" s="91"/>
    </row>
    <row r="2" spans="1:7" ht="13.2" x14ac:dyDescent="0.25">
      <c r="A2" s="197"/>
      <c r="B2" s="198"/>
      <c r="C2" s="198"/>
      <c r="D2" s="198"/>
      <c r="E2" s="198"/>
      <c r="F2" s="199"/>
      <c r="G2" s="91"/>
    </row>
    <row r="3" spans="1:7" ht="13.2" x14ac:dyDescent="0.25">
      <c r="A3" s="104" t="s">
        <v>236</v>
      </c>
      <c r="B3" s="200" t="s">
        <v>383</v>
      </c>
      <c r="C3" s="201"/>
      <c r="D3" s="201"/>
      <c r="E3" s="201"/>
      <c r="F3" s="105" t="s">
        <v>16</v>
      </c>
      <c r="G3" s="91"/>
    </row>
    <row r="4" spans="1:7" ht="26.25" customHeight="1" x14ac:dyDescent="0.25">
      <c r="A4" s="106"/>
      <c r="B4" s="202" t="s">
        <v>422</v>
      </c>
      <c r="C4" s="202"/>
      <c r="D4" s="202" t="s">
        <v>423</v>
      </c>
      <c r="E4" s="202"/>
      <c r="F4" s="107"/>
      <c r="G4" s="91"/>
    </row>
    <row r="5" spans="1:7" x14ac:dyDescent="0.25">
      <c r="A5" s="108" t="s">
        <v>431</v>
      </c>
      <c r="B5" s="79">
        <v>214</v>
      </c>
      <c r="C5" s="70">
        <f t="shared" ref="C5:C10" si="0">B5/F5</f>
        <v>0.66874999999999996</v>
      </c>
      <c r="D5" s="69">
        <f>27+79</f>
        <v>106</v>
      </c>
      <c r="E5" s="70">
        <f t="shared" ref="E5:E10" si="1">D5/F5</f>
        <v>0.33124999999999999</v>
      </c>
      <c r="F5" s="71">
        <f>(B5+D5)</f>
        <v>320</v>
      </c>
      <c r="G5" s="109"/>
    </row>
    <row r="6" spans="1:7" x14ac:dyDescent="0.25">
      <c r="A6" s="108" t="s">
        <v>389</v>
      </c>
      <c r="B6" s="79">
        <v>155</v>
      </c>
      <c r="C6" s="70">
        <f t="shared" si="0"/>
        <v>0.63524590163934425</v>
      </c>
      <c r="D6" s="69">
        <f>30+59</f>
        <v>89</v>
      </c>
      <c r="E6" s="70">
        <f t="shared" si="1"/>
        <v>0.36475409836065575</v>
      </c>
      <c r="F6" s="71">
        <f t="shared" ref="F6:F10" si="2">(B6+D6)</f>
        <v>244</v>
      </c>
      <c r="G6" s="109"/>
    </row>
    <row r="7" spans="1:7" x14ac:dyDescent="0.25">
      <c r="A7" s="108" t="s">
        <v>238</v>
      </c>
      <c r="B7" s="79">
        <v>100</v>
      </c>
      <c r="C7" s="70">
        <f t="shared" si="0"/>
        <v>0.70921985815602839</v>
      </c>
      <c r="D7" s="69">
        <f>10+31</f>
        <v>41</v>
      </c>
      <c r="E7" s="70">
        <f t="shared" si="1"/>
        <v>0.29078014184397161</v>
      </c>
      <c r="F7" s="71">
        <f t="shared" si="2"/>
        <v>141</v>
      </c>
      <c r="G7" s="109"/>
    </row>
    <row r="8" spans="1:7" x14ac:dyDescent="0.25">
      <c r="A8" s="78" t="s">
        <v>239</v>
      </c>
      <c r="B8" s="79">
        <v>80</v>
      </c>
      <c r="C8" s="70">
        <f t="shared" si="0"/>
        <v>0.82474226804123707</v>
      </c>
      <c r="D8" s="69">
        <f>8+9</f>
        <v>17</v>
      </c>
      <c r="E8" s="70">
        <f t="shared" si="1"/>
        <v>0.17525773195876287</v>
      </c>
      <c r="F8" s="71">
        <f t="shared" si="2"/>
        <v>97</v>
      </c>
      <c r="G8" s="109"/>
    </row>
    <row r="9" spans="1:7" x14ac:dyDescent="0.25">
      <c r="A9" s="78" t="s">
        <v>240</v>
      </c>
      <c r="B9" s="79">
        <v>65</v>
      </c>
      <c r="C9" s="70">
        <f t="shared" si="0"/>
        <v>0.7303370786516854</v>
      </c>
      <c r="D9" s="69">
        <f>20+4</f>
        <v>24</v>
      </c>
      <c r="E9" s="70">
        <f t="shared" si="1"/>
        <v>0.2696629213483146</v>
      </c>
      <c r="F9" s="71">
        <f t="shared" si="2"/>
        <v>89</v>
      </c>
      <c r="G9" s="109"/>
    </row>
    <row r="10" spans="1:7" x14ac:dyDescent="0.25">
      <c r="A10" s="80" t="s">
        <v>16</v>
      </c>
      <c r="B10" s="71">
        <f>SUM(B5:B9)</f>
        <v>614</v>
      </c>
      <c r="C10" s="72">
        <f t="shared" si="0"/>
        <v>0.68911335578002242</v>
      </c>
      <c r="D10" s="71">
        <f>SUM(D5:D9)</f>
        <v>277</v>
      </c>
      <c r="E10" s="72">
        <f t="shared" si="1"/>
        <v>0.31088664421997753</v>
      </c>
      <c r="F10" s="71">
        <f t="shared" si="2"/>
        <v>891</v>
      </c>
      <c r="G10" s="110"/>
    </row>
    <row r="11" spans="1:7" ht="13.2" x14ac:dyDescent="0.25">
      <c r="A11" s="91"/>
      <c r="B11" s="91"/>
      <c r="C11" s="91"/>
      <c r="D11" s="91"/>
      <c r="E11" s="91"/>
      <c r="F11" s="111"/>
      <c r="G11" s="91"/>
    </row>
    <row r="12" spans="1:7" ht="15" x14ac:dyDescent="0.25">
      <c r="A12" s="165" t="s">
        <v>424</v>
      </c>
      <c r="B12" s="165"/>
      <c r="C12" s="165"/>
      <c r="D12" s="165"/>
      <c r="E12" s="181"/>
      <c r="F12" s="111"/>
      <c r="G12" s="91"/>
    </row>
    <row r="13" spans="1:7" ht="13.2" x14ac:dyDescent="0.25">
      <c r="A13" s="165"/>
      <c r="B13" s="161"/>
      <c r="C13" s="161"/>
      <c r="D13" s="161"/>
      <c r="E13" s="189"/>
      <c r="F13" s="181"/>
      <c r="G13" s="181"/>
    </row>
    <row r="14" spans="1:7" x14ac:dyDescent="0.25">
      <c r="A14" s="144" t="s">
        <v>441</v>
      </c>
    </row>
  </sheetData>
  <mergeCells count="7">
    <mergeCell ref="A12:E12"/>
    <mergeCell ref="A13:G13"/>
    <mergeCell ref="A1:F1"/>
    <mergeCell ref="A2:F2"/>
    <mergeCell ref="B3:E3"/>
    <mergeCell ref="B4:C4"/>
    <mergeCell ref="D4:E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4" sqref="A14"/>
    </sheetView>
  </sheetViews>
  <sheetFormatPr defaultRowHeight="12.6" x14ac:dyDescent="0.25"/>
  <cols>
    <col min="1" max="1" width="22.44140625" customWidth="1"/>
    <col min="2" max="6" width="8.6640625" customWidth="1"/>
  </cols>
  <sheetData>
    <row r="1" spans="1:7" ht="42.75" customHeight="1" x14ac:dyDescent="0.25">
      <c r="A1" s="196" t="s">
        <v>440</v>
      </c>
      <c r="B1" s="161"/>
      <c r="C1" s="161"/>
      <c r="D1" s="161"/>
      <c r="E1" s="161"/>
      <c r="F1" s="161"/>
      <c r="G1" s="91"/>
    </row>
    <row r="2" spans="1:7" ht="13.2" x14ac:dyDescent="0.25">
      <c r="A2" s="197"/>
      <c r="B2" s="198"/>
      <c r="C2" s="198"/>
      <c r="D2" s="198"/>
      <c r="E2" s="198"/>
      <c r="F2" s="199"/>
      <c r="G2" s="91"/>
    </row>
    <row r="3" spans="1:7" ht="13.2" x14ac:dyDescent="0.25">
      <c r="A3" s="104" t="s">
        <v>236</v>
      </c>
      <c r="B3" s="200" t="s">
        <v>383</v>
      </c>
      <c r="C3" s="201"/>
      <c r="D3" s="201"/>
      <c r="E3" s="201"/>
      <c r="F3" s="105" t="s">
        <v>16</v>
      </c>
      <c r="G3" s="91"/>
    </row>
    <row r="4" spans="1:7" ht="25.5" customHeight="1" x14ac:dyDescent="0.25">
      <c r="A4" s="106"/>
      <c r="B4" s="202" t="s">
        <v>422</v>
      </c>
      <c r="C4" s="202"/>
      <c r="D4" s="202" t="s">
        <v>423</v>
      </c>
      <c r="E4" s="202"/>
      <c r="F4" s="107"/>
      <c r="G4" s="91"/>
    </row>
    <row r="5" spans="1:7" x14ac:dyDescent="0.25">
      <c r="A5" s="108" t="s">
        <v>431</v>
      </c>
      <c r="B5" s="79">
        <v>103</v>
      </c>
      <c r="C5" s="70">
        <f t="shared" ref="C5:C10" si="0">B5/F5</f>
        <v>0.63975155279503104</v>
      </c>
      <c r="D5" s="69">
        <f>26+32</f>
        <v>58</v>
      </c>
      <c r="E5" s="70">
        <f t="shared" ref="E5:E10" si="1">D5/F5</f>
        <v>0.36024844720496896</v>
      </c>
      <c r="F5" s="71">
        <f>(B5+D5)</f>
        <v>161</v>
      </c>
      <c r="G5" s="109"/>
    </row>
    <row r="6" spans="1:7" x14ac:dyDescent="0.25">
      <c r="A6" s="108" t="s">
        <v>389</v>
      </c>
      <c r="B6" s="79">
        <v>64</v>
      </c>
      <c r="C6" s="70">
        <f t="shared" si="0"/>
        <v>0.56140350877192979</v>
      </c>
      <c r="D6" s="69">
        <f>20+30</f>
        <v>50</v>
      </c>
      <c r="E6" s="70">
        <f t="shared" si="1"/>
        <v>0.43859649122807015</v>
      </c>
      <c r="F6" s="71">
        <f t="shared" ref="F6:F10" si="2">(B6+D6)</f>
        <v>114</v>
      </c>
      <c r="G6" s="109"/>
    </row>
    <row r="7" spans="1:7" x14ac:dyDescent="0.25">
      <c r="A7" s="108" t="s">
        <v>238</v>
      </c>
      <c r="B7" s="79">
        <v>53</v>
      </c>
      <c r="C7" s="70">
        <f t="shared" si="0"/>
        <v>0.60227272727272729</v>
      </c>
      <c r="D7" s="69">
        <f>20+15</f>
        <v>35</v>
      </c>
      <c r="E7" s="70">
        <f t="shared" si="1"/>
        <v>0.39772727272727271</v>
      </c>
      <c r="F7" s="71">
        <f t="shared" si="2"/>
        <v>88</v>
      </c>
      <c r="G7" s="109"/>
    </row>
    <row r="8" spans="1:7" x14ac:dyDescent="0.25">
      <c r="A8" s="78" t="s">
        <v>239</v>
      </c>
      <c r="B8" s="79">
        <v>38</v>
      </c>
      <c r="C8" s="70">
        <f t="shared" si="0"/>
        <v>0.70370370370370372</v>
      </c>
      <c r="D8" s="69">
        <v>16</v>
      </c>
      <c r="E8" s="70">
        <f t="shared" si="1"/>
        <v>0.29629629629629628</v>
      </c>
      <c r="F8" s="71">
        <f t="shared" si="2"/>
        <v>54</v>
      </c>
      <c r="G8" s="109"/>
    </row>
    <row r="9" spans="1:7" x14ac:dyDescent="0.25">
      <c r="A9" s="78" t="s">
        <v>240</v>
      </c>
      <c r="B9" s="79">
        <v>26</v>
      </c>
      <c r="C9" s="70">
        <f t="shared" si="0"/>
        <v>0.68421052631578949</v>
      </c>
      <c r="D9" s="69">
        <v>12</v>
      </c>
      <c r="E9" s="70">
        <f t="shared" si="1"/>
        <v>0.31578947368421051</v>
      </c>
      <c r="F9" s="71">
        <f t="shared" si="2"/>
        <v>38</v>
      </c>
      <c r="G9" s="109"/>
    </row>
    <row r="10" spans="1:7" x14ac:dyDescent="0.25">
      <c r="A10" s="80" t="s">
        <v>16</v>
      </c>
      <c r="B10" s="71">
        <f>SUM(B5:B9)</f>
        <v>284</v>
      </c>
      <c r="C10" s="72">
        <f t="shared" si="0"/>
        <v>0.62417582417582418</v>
      </c>
      <c r="D10" s="71">
        <f>SUM(D5:D9)</f>
        <v>171</v>
      </c>
      <c r="E10" s="72">
        <f t="shared" si="1"/>
        <v>0.37582417582417582</v>
      </c>
      <c r="F10" s="71">
        <f t="shared" si="2"/>
        <v>455</v>
      </c>
      <c r="G10" s="110"/>
    </row>
    <row r="11" spans="1:7" ht="13.2" x14ac:dyDescent="0.25">
      <c r="A11" s="91"/>
      <c r="B11" s="91"/>
      <c r="C11" s="91"/>
      <c r="D11" s="91"/>
      <c r="E11" s="91"/>
      <c r="F11" s="111"/>
      <c r="G11" s="91"/>
    </row>
    <row r="12" spans="1:7" ht="15" x14ac:dyDescent="0.25">
      <c r="A12" s="165" t="s">
        <v>424</v>
      </c>
      <c r="B12" s="165"/>
      <c r="C12" s="165"/>
      <c r="D12" s="165"/>
      <c r="E12" s="181"/>
      <c r="F12" s="111"/>
      <c r="G12" s="91"/>
    </row>
    <row r="14" spans="1:7" x14ac:dyDescent="0.25">
      <c r="A14" s="144" t="s">
        <v>441</v>
      </c>
    </row>
  </sheetData>
  <mergeCells count="6">
    <mergeCell ref="A12:E12"/>
    <mergeCell ref="A1:F1"/>
    <mergeCell ref="A2:F2"/>
    <mergeCell ref="B3:E3"/>
    <mergeCell ref="B4:C4"/>
    <mergeCell ref="D4:E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"/>
    </sheetView>
  </sheetViews>
  <sheetFormatPr defaultRowHeight="12.6" x14ac:dyDescent="0.25"/>
  <cols>
    <col min="1" max="1" width="22.44140625" customWidth="1"/>
    <col min="2" max="8" width="8.6640625" customWidth="1"/>
  </cols>
  <sheetData>
    <row r="1" spans="1:8" ht="27" customHeight="1" x14ac:dyDescent="0.25">
      <c r="A1" s="196" t="s">
        <v>390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12"/>
      <c r="B2" s="112"/>
      <c r="C2" s="112"/>
      <c r="D2" s="112"/>
      <c r="H2" s="31"/>
    </row>
    <row r="3" spans="1:8" ht="27.75" customHeight="1" x14ac:dyDescent="0.25">
      <c r="A3" s="104" t="s">
        <v>236</v>
      </c>
      <c r="B3" s="188" t="s">
        <v>426</v>
      </c>
      <c r="C3" s="188"/>
      <c r="D3" s="188" t="s">
        <v>427</v>
      </c>
      <c r="E3" s="188"/>
      <c r="F3" s="188" t="s">
        <v>428</v>
      </c>
      <c r="G3" s="188"/>
      <c r="H3" s="73" t="s">
        <v>16</v>
      </c>
    </row>
    <row r="4" spans="1:8" x14ac:dyDescent="0.25">
      <c r="A4" s="108" t="s">
        <v>431</v>
      </c>
      <c r="B4" s="79">
        <v>57</v>
      </c>
      <c r="C4" s="70">
        <f t="shared" ref="C4:C9" si="0">B4/H4</f>
        <v>0.85074626865671643</v>
      </c>
      <c r="D4" s="113">
        <v>10</v>
      </c>
      <c r="E4" s="70">
        <f t="shared" ref="E4:E9" si="1">D4/H4</f>
        <v>0.14925373134328357</v>
      </c>
      <c r="F4" s="79"/>
      <c r="G4" s="70"/>
      <c r="H4" s="71">
        <f>(B4+D4+F4)</f>
        <v>67</v>
      </c>
    </row>
    <row r="5" spans="1:8" x14ac:dyDescent="0.25">
      <c r="A5" s="108" t="s">
        <v>389</v>
      </c>
      <c r="B5" s="79">
        <v>19</v>
      </c>
      <c r="C5" s="70">
        <f t="shared" si="0"/>
        <v>0.73076923076923073</v>
      </c>
      <c r="D5" s="113">
        <v>7</v>
      </c>
      <c r="E5" s="70">
        <f t="shared" si="1"/>
        <v>0.26923076923076922</v>
      </c>
      <c r="F5" s="79"/>
      <c r="G5" s="70"/>
      <c r="H5" s="71">
        <f>(B5+D5+F5)</f>
        <v>26</v>
      </c>
    </row>
    <row r="6" spans="1:8" x14ac:dyDescent="0.25">
      <c r="A6" s="108" t="s">
        <v>238</v>
      </c>
      <c r="B6" s="79">
        <v>12</v>
      </c>
      <c r="C6" s="70">
        <f t="shared" si="0"/>
        <v>0.8571428571428571</v>
      </c>
      <c r="D6" s="113">
        <v>2</v>
      </c>
      <c r="E6" s="70">
        <f t="shared" si="1"/>
        <v>0.14285714285714285</v>
      </c>
      <c r="F6" s="79"/>
      <c r="G6" s="70"/>
      <c r="H6" s="71">
        <f>(B6+D6+F6)</f>
        <v>14</v>
      </c>
    </row>
    <row r="7" spans="1:8" x14ac:dyDescent="0.25">
      <c r="A7" s="78" t="s">
        <v>239</v>
      </c>
      <c r="B7" s="79">
        <v>6</v>
      </c>
      <c r="C7" s="70">
        <f t="shared" si="0"/>
        <v>0.8571428571428571</v>
      </c>
      <c r="D7" s="113">
        <v>1</v>
      </c>
      <c r="E7" s="70">
        <f t="shared" si="1"/>
        <v>0.14285714285714285</v>
      </c>
      <c r="F7" s="79"/>
      <c r="G7" s="70"/>
      <c r="H7" s="71">
        <f>(B7+D7+F7)</f>
        <v>7</v>
      </c>
    </row>
    <row r="8" spans="1:8" x14ac:dyDescent="0.25">
      <c r="A8" s="78" t="s">
        <v>240</v>
      </c>
      <c r="B8" s="79">
        <v>9</v>
      </c>
      <c r="C8" s="70">
        <f t="shared" si="0"/>
        <v>0.81818181818181823</v>
      </c>
      <c r="D8" s="113">
        <v>2</v>
      </c>
      <c r="E8" s="70">
        <f t="shared" si="1"/>
        <v>0.18181818181818182</v>
      </c>
      <c r="F8" s="79"/>
      <c r="G8" s="70"/>
      <c r="H8" s="71">
        <f>(B8+D8+F8)</f>
        <v>11</v>
      </c>
    </row>
    <row r="9" spans="1:8" x14ac:dyDescent="0.25">
      <c r="A9" s="80" t="s">
        <v>16</v>
      </c>
      <c r="B9" s="71">
        <f>SUM(B4:B8)</f>
        <v>103</v>
      </c>
      <c r="C9" s="72">
        <f t="shared" si="0"/>
        <v>0.82399999999999995</v>
      </c>
      <c r="D9" s="71">
        <f>SUM(D4:D8)</f>
        <v>22</v>
      </c>
      <c r="E9" s="72">
        <f t="shared" si="1"/>
        <v>0.17599999999999999</v>
      </c>
      <c r="F9" s="71">
        <f>SUM(F4:F8)</f>
        <v>0</v>
      </c>
      <c r="G9" s="72">
        <f t="shared" ref="G9" si="2">F9/H9</f>
        <v>0</v>
      </c>
      <c r="H9" s="71">
        <f>SUM(H4:H8)</f>
        <v>125</v>
      </c>
    </row>
    <row r="10" spans="1:8" ht="13.2" x14ac:dyDescent="0.25">
      <c r="A10" s="161"/>
      <c r="B10" s="161"/>
      <c r="C10" s="161"/>
      <c r="D10" s="161"/>
      <c r="E10" s="189"/>
      <c r="F10" s="112"/>
      <c r="G10" s="112"/>
      <c r="H10" s="84"/>
    </row>
    <row r="11" spans="1:8" ht="28.5" customHeight="1" x14ac:dyDescent="0.25">
      <c r="A11" s="172" t="s">
        <v>429</v>
      </c>
      <c r="B11" s="172"/>
      <c r="C11" s="172"/>
      <c r="D11" s="172"/>
      <c r="E11" s="172"/>
      <c r="F11" s="172"/>
      <c r="G11" s="172"/>
      <c r="H11" s="172"/>
    </row>
    <row r="13" spans="1:8" x14ac:dyDescent="0.25">
      <c r="A13" s="144" t="s">
        <v>441</v>
      </c>
    </row>
  </sheetData>
  <mergeCells count="6">
    <mergeCell ref="A11:H11"/>
    <mergeCell ref="A1:H1"/>
    <mergeCell ref="B3:C3"/>
    <mergeCell ref="D3:E3"/>
    <mergeCell ref="F3:G3"/>
    <mergeCell ref="A10:E1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"/>
    </sheetView>
  </sheetViews>
  <sheetFormatPr defaultRowHeight="12.6" x14ac:dyDescent="0.25"/>
  <cols>
    <col min="1" max="1" width="22.44140625" customWidth="1"/>
    <col min="2" max="8" width="8.6640625" customWidth="1"/>
  </cols>
  <sheetData>
    <row r="1" spans="1:8" ht="30" customHeight="1" x14ac:dyDescent="0.25">
      <c r="A1" s="196" t="s">
        <v>391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12"/>
      <c r="B2" s="112"/>
      <c r="C2" s="112"/>
      <c r="D2" s="112"/>
      <c r="H2" s="31"/>
    </row>
    <row r="3" spans="1:8" ht="27.75" customHeight="1" x14ac:dyDescent="0.25">
      <c r="A3" s="104" t="s">
        <v>236</v>
      </c>
      <c r="B3" s="188" t="s">
        <v>426</v>
      </c>
      <c r="C3" s="188"/>
      <c r="D3" s="188" t="s">
        <v>427</v>
      </c>
      <c r="E3" s="188"/>
      <c r="F3" s="188" t="s">
        <v>428</v>
      </c>
      <c r="G3" s="188"/>
      <c r="H3" s="73" t="s">
        <v>16</v>
      </c>
    </row>
    <row r="4" spans="1:8" x14ac:dyDescent="0.25">
      <c r="A4" s="108" t="s">
        <v>431</v>
      </c>
      <c r="B4" s="79">
        <v>29</v>
      </c>
      <c r="C4" s="70">
        <f t="shared" ref="C4:C9" si="0">B4/H4</f>
        <v>0.80555555555555558</v>
      </c>
      <c r="D4" s="113">
        <v>7</v>
      </c>
      <c r="E4" s="70">
        <f t="shared" ref="E4:E9" si="1">D4/H4</f>
        <v>0.19444444444444445</v>
      </c>
      <c r="F4" s="79"/>
      <c r="G4" s="70"/>
      <c r="H4" s="71">
        <f>(B4+D4+F4)</f>
        <v>36</v>
      </c>
    </row>
    <row r="5" spans="1:8" x14ac:dyDescent="0.25">
      <c r="A5" s="108" t="s">
        <v>430</v>
      </c>
      <c r="B5" s="79">
        <v>15</v>
      </c>
      <c r="C5" s="70">
        <f t="shared" si="0"/>
        <v>0.83333333333333337</v>
      </c>
      <c r="D5" s="113">
        <v>2</v>
      </c>
      <c r="E5" s="70">
        <f t="shared" si="1"/>
        <v>0.1111111111111111</v>
      </c>
      <c r="F5" s="79">
        <v>1</v>
      </c>
      <c r="G5" s="70">
        <f t="shared" ref="G5:G9" si="2">F5/H5</f>
        <v>5.5555555555555552E-2</v>
      </c>
      <c r="H5" s="71">
        <f>(B5+D5+F5)</f>
        <v>18</v>
      </c>
    </row>
    <row r="6" spans="1:8" x14ac:dyDescent="0.25">
      <c r="A6" s="108" t="s">
        <v>238</v>
      </c>
      <c r="B6" s="79">
        <v>6</v>
      </c>
      <c r="C6" s="70">
        <f t="shared" si="0"/>
        <v>0.8571428571428571</v>
      </c>
      <c r="D6" s="113"/>
      <c r="E6" s="70"/>
      <c r="F6" s="79">
        <v>1</v>
      </c>
      <c r="G6" s="70">
        <f t="shared" si="2"/>
        <v>0.14285714285714285</v>
      </c>
      <c r="H6" s="71">
        <f>(B6+D6+F6)</f>
        <v>7</v>
      </c>
    </row>
    <row r="7" spans="1:8" x14ac:dyDescent="0.25">
      <c r="A7" s="78" t="s">
        <v>239</v>
      </c>
      <c r="B7" s="79">
        <v>3</v>
      </c>
      <c r="C7" s="70">
        <f t="shared" si="0"/>
        <v>1</v>
      </c>
      <c r="D7" s="113"/>
      <c r="E7" s="70"/>
      <c r="F7" s="79"/>
      <c r="G7" s="70"/>
      <c r="H7" s="71">
        <f>(B7+D7+F7)</f>
        <v>3</v>
      </c>
    </row>
    <row r="8" spans="1:8" x14ac:dyDescent="0.25">
      <c r="A8" s="78" t="s">
        <v>240</v>
      </c>
      <c r="B8" s="79"/>
      <c r="C8" s="70"/>
      <c r="D8" s="113">
        <v>2</v>
      </c>
      <c r="E8" s="70">
        <f t="shared" si="1"/>
        <v>1</v>
      </c>
      <c r="F8" s="79"/>
      <c r="G8" s="70"/>
      <c r="H8" s="71">
        <f>(B8+D8+F8)</f>
        <v>2</v>
      </c>
    </row>
    <row r="9" spans="1:8" x14ac:dyDescent="0.25">
      <c r="A9" s="80" t="s">
        <v>16</v>
      </c>
      <c r="B9" s="71">
        <f>SUM(B4:B8)</f>
        <v>53</v>
      </c>
      <c r="C9" s="72">
        <f t="shared" si="0"/>
        <v>0.80303030303030298</v>
      </c>
      <c r="D9" s="71">
        <f>SUM(D4:D8)</f>
        <v>11</v>
      </c>
      <c r="E9" s="72">
        <f t="shared" si="1"/>
        <v>0.16666666666666666</v>
      </c>
      <c r="F9" s="71">
        <f>SUM(F4:F8)</f>
        <v>2</v>
      </c>
      <c r="G9" s="72">
        <f t="shared" si="2"/>
        <v>3.0303030303030304E-2</v>
      </c>
      <c r="H9" s="71">
        <f>SUM(H4:H8)</f>
        <v>66</v>
      </c>
    </row>
    <row r="10" spans="1:8" ht="13.2" x14ac:dyDescent="0.25">
      <c r="A10" s="161"/>
      <c r="B10" s="161"/>
      <c r="C10" s="161"/>
      <c r="D10" s="161"/>
      <c r="E10" s="189"/>
      <c r="F10" s="112"/>
      <c r="G10" s="112"/>
      <c r="H10" s="84"/>
    </row>
    <row r="11" spans="1:8" ht="30.75" customHeight="1" x14ac:dyDescent="0.25">
      <c r="A11" s="172" t="s">
        <v>429</v>
      </c>
      <c r="B11" s="172"/>
      <c r="C11" s="172"/>
      <c r="D11" s="172"/>
      <c r="E11" s="172"/>
      <c r="F11" s="172"/>
      <c r="G11" s="172"/>
      <c r="H11" s="172"/>
    </row>
    <row r="13" spans="1:8" x14ac:dyDescent="0.25">
      <c r="A13" s="144" t="s">
        <v>441</v>
      </c>
    </row>
  </sheetData>
  <mergeCells count="6">
    <mergeCell ref="A11:H11"/>
    <mergeCell ref="A1:H1"/>
    <mergeCell ref="B3:C3"/>
    <mergeCell ref="D3:E3"/>
    <mergeCell ref="F3:G3"/>
    <mergeCell ref="A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"/>
    </sheetView>
  </sheetViews>
  <sheetFormatPr defaultColWidth="9.109375" defaultRowHeight="13.2" x14ac:dyDescent="0.25"/>
  <cols>
    <col min="1" max="1" width="21.44140625" style="1" customWidth="1"/>
    <col min="2" max="2" width="14.6640625" style="1" customWidth="1"/>
    <col min="3" max="3" width="14.33203125" style="1" customWidth="1"/>
    <col min="4" max="4" width="14.5546875" style="1" customWidth="1"/>
    <col min="5" max="5" width="14" style="1" customWidth="1"/>
    <col min="6" max="6" width="10.6640625" style="1" customWidth="1"/>
    <col min="7" max="16384" width="9.109375" style="1"/>
  </cols>
  <sheetData>
    <row r="1" spans="1:6" ht="19.5" customHeight="1" x14ac:dyDescent="0.25">
      <c r="A1" s="149" t="s">
        <v>432</v>
      </c>
      <c r="B1" s="150"/>
      <c r="C1" s="150"/>
      <c r="D1" s="151"/>
      <c r="E1" s="151"/>
      <c r="F1" s="151"/>
    </row>
    <row r="3" spans="1:6" x14ac:dyDescent="0.25">
      <c r="A3" s="152" t="s">
        <v>2</v>
      </c>
      <c r="B3" s="158" t="s">
        <v>17</v>
      </c>
      <c r="C3" s="158"/>
      <c r="D3" s="158"/>
      <c r="E3" s="158"/>
      <c r="F3" s="155" t="s">
        <v>16</v>
      </c>
    </row>
    <row r="4" spans="1:6" x14ac:dyDescent="0.25">
      <c r="A4" s="153"/>
      <c r="B4" s="12" t="s">
        <v>18</v>
      </c>
      <c r="C4" s="12" t="s">
        <v>19</v>
      </c>
      <c r="D4" s="12" t="s">
        <v>20</v>
      </c>
      <c r="E4" s="12" t="s">
        <v>21</v>
      </c>
      <c r="F4" s="156"/>
    </row>
    <row r="5" spans="1:6" ht="21.75" customHeight="1" thickBot="1" x14ac:dyDescent="0.3">
      <c r="A5" s="154"/>
      <c r="B5" s="13" t="s">
        <v>3</v>
      </c>
      <c r="C5" s="13" t="s">
        <v>3</v>
      </c>
      <c r="D5" s="13" t="s">
        <v>3</v>
      </c>
      <c r="E5" s="13" t="s">
        <v>3</v>
      </c>
      <c r="F5" s="157"/>
    </row>
    <row r="6" spans="1:6" x14ac:dyDescent="0.25">
      <c r="A6" s="6" t="s">
        <v>0</v>
      </c>
      <c r="B6" s="14" t="s">
        <v>40</v>
      </c>
      <c r="C6" s="14" t="s">
        <v>41</v>
      </c>
      <c r="D6" s="14" t="s">
        <v>43</v>
      </c>
      <c r="E6" s="14" t="s">
        <v>44</v>
      </c>
      <c r="F6" s="14" t="s">
        <v>45</v>
      </c>
    </row>
    <row r="7" spans="1:6" x14ac:dyDescent="0.25">
      <c r="A7" s="4" t="s">
        <v>22</v>
      </c>
      <c r="B7" s="15" t="s">
        <v>46</v>
      </c>
      <c r="C7" s="15" t="s">
        <v>47</v>
      </c>
      <c r="D7" s="15" t="s">
        <v>48</v>
      </c>
      <c r="E7" s="15" t="s">
        <v>49</v>
      </c>
      <c r="F7" s="15" t="s">
        <v>50</v>
      </c>
    </row>
    <row r="8" spans="1:6" x14ac:dyDescent="0.25">
      <c r="A8" s="4" t="s">
        <v>23</v>
      </c>
      <c r="B8" s="15" t="s">
        <v>51</v>
      </c>
      <c r="C8" s="15" t="s">
        <v>52</v>
      </c>
      <c r="D8" s="15" t="s">
        <v>36</v>
      </c>
      <c r="E8" s="15" t="s">
        <v>49</v>
      </c>
      <c r="F8" s="15" t="s">
        <v>53</v>
      </c>
    </row>
    <row r="9" spans="1:6" ht="13.8" thickBot="1" x14ac:dyDescent="0.3">
      <c r="A9" s="16" t="s">
        <v>24</v>
      </c>
      <c r="B9" s="17" t="s">
        <v>395</v>
      </c>
      <c r="C9" s="17" t="s">
        <v>54</v>
      </c>
      <c r="D9" s="17" t="s">
        <v>42</v>
      </c>
      <c r="E9" s="15" t="s">
        <v>35</v>
      </c>
      <c r="F9" s="17" t="s">
        <v>397</v>
      </c>
    </row>
    <row r="10" spans="1:6" x14ac:dyDescent="0.25">
      <c r="A10" s="18" t="s">
        <v>16</v>
      </c>
      <c r="B10" s="19" t="s">
        <v>396</v>
      </c>
      <c r="C10" s="19" t="s">
        <v>56</v>
      </c>
      <c r="D10" s="19" t="s">
        <v>55</v>
      </c>
      <c r="E10" s="19" t="s">
        <v>57</v>
      </c>
      <c r="F10" s="19" t="s">
        <v>325</v>
      </c>
    </row>
    <row r="11" spans="1:6" x14ac:dyDescent="0.25">
      <c r="A11" s="20"/>
      <c r="B11" s="20"/>
      <c r="C11" s="20"/>
      <c r="D11" s="20"/>
      <c r="E11" s="20"/>
      <c r="F11" s="20"/>
    </row>
    <row r="13" spans="1:6" ht="27" customHeight="1" x14ac:dyDescent="0.25">
      <c r="A13" s="145" t="s">
        <v>25</v>
      </c>
      <c r="B13" s="146"/>
      <c r="C13" s="146"/>
      <c r="D13" s="146"/>
      <c r="E13" s="146"/>
      <c r="F13" s="146"/>
    </row>
    <row r="14" spans="1:6" ht="28.5" customHeight="1" x14ac:dyDescent="0.25">
      <c r="A14" s="145" t="s">
        <v>26</v>
      </c>
      <c r="B14" s="146"/>
      <c r="C14" s="146"/>
      <c r="D14" s="146"/>
      <c r="E14" s="146"/>
    </row>
    <row r="15" spans="1:6" ht="24.75" customHeight="1" x14ac:dyDescent="0.25">
      <c r="A15" s="147" t="s">
        <v>27</v>
      </c>
      <c r="B15" s="148"/>
      <c r="C15" s="148"/>
      <c r="D15" s="148"/>
      <c r="E15" s="148"/>
    </row>
    <row r="17" spans="1:1" x14ac:dyDescent="0.25">
      <c r="A17" s="144" t="s">
        <v>441</v>
      </c>
    </row>
  </sheetData>
  <mergeCells count="7">
    <mergeCell ref="A14:E14"/>
    <mergeCell ref="A15:E15"/>
    <mergeCell ref="A1:F1"/>
    <mergeCell ref="A3:A5"/>
    <mergeCell ref="F3:F5"/>
    <mergeCell ref="A13:F13"/>
    <mergeCell ref="B3:E3"/>
  </mergeCells>
  <phoneticPr fontId="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opLeftCell="B115" zoomScaleNormal="100" workbookViewId="0">
      <selection activeCell="L132" sqref="L132"/>
    </sheetView>
  </sheetViews>
  <sheetFormatPr defaultRowHeight="12.6" x14ac:dyDescent="0.25"/>
  <cols>
    <col min="1" max="1" width="29" hidden="1" customWidth="1"/>
    <col min="2" max="2" width="36.44140625" customWidth="1"/>
    <col min="3" max="3" width="13.5546875" customWidth="1"/>
    <col min="4" max="4" width="9.33203125" bestFit="1" customWidth="1"/>
    <col min="5" max="5" width="9.88671875" bestFit="1" customWidth="1"/>
    <col min="6" max="11" width="9.33203125" bestFit="1" customWidth="1"/>
  </cols>
  <sheetData>
    <row r="1" spans="1:14" s="25" customFormat="1" ht="31.5" customHeight="1" x14ac:dyDescent="0.25">
      <c r="A1" s="168" t="s">
        <v>58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24"/>
      <c r="M1" s="24"/>
      <c r="N1" s="24"/>
    </row>
    <row r="2" spans="1:14" s="25" customFormat="1" ht="19.5" customHeight="1" x14ac:dyDescent="0.25">
      <c r="A2" s="26" t="s">
        <v>59</v>
      </c>
      <c r="B2" s="168" t="s">
        <v>59</v>
      </c>
      <c r="C2" s="168"/>
      <c r="D2" s="168"/>
      <c r="E2" s="168"/>
      <c r="F2" s="168"/>
      <c r="G2" s="169" t="s">
        <v>60</v>
      </c>
      <c r="H2" s="169"/>
      <c r="I2" s="169"/>
      <c r="J2" s="169"/>
      <c r="K2" s="169"/>
      <c r="L2" s="24"/>
      <c r="M2" s="24"/>
      <c r="N2" s="24"/>
    </row>
    <row r="4" spans="1:14" s="27" customFormat="1" ht="38.25" customHeight="1" x14ac:dyDescent="0.25">
      <c r="A4" s="27" t="s">
        <v>61</v>
      </c>
      <c r="B4" s="28" t="s">
        <v>62</v>
      </c>
      <c r="C4" s="29" t="s">
        <v>63</v>
      </c>
      <c r="D4" s="29" t="s">
        <v>64</v>
      </c>
      <c r="E4" s="29" t="s">
        <v>65</v>
      </c>
      <c r="F4" s="30" t="s">
        <v>66</v>
      </c>
      <c r="G4" s="30" t="s">
        <v>67</v>
      </c>
      <c r="H4" s="30" t="s">
        <v>68</v>
      </c>
      <c r="I4" s="30" t="s">
        <v>69</v>
      </c>
      <c r="J4" s="30" t="s">
        <v>70</v>
      </c>
      <c r="K4" s="30" t="s">
        <v>71</v>
      </c>
    </row>
    <row r="5" spans="1:14" ht="12.75" customHeight="1" x14ac:dyDescent="0.25">
      <c r="A5" t="s">
        <v>72</v>
      </c>
      <c r="B5" s="51" t="s">
        <v>73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4" ht="13.2" x14ac:dyDescent="0.25">
      <c r="A6" t="s">
        <v>74</v>
      </c>
      <c r="B6" s="33" t="s">
        <v>75</v>
      </c>
      <c r="C6" s="38" t="s">
        <v>76</v>
      </c>
      <c r="D6" s="40">
        <v>160</v>
      </c>
      <c r="E6" s="40">
        <v>45778</v>
      </c>
      <c r="F6" s="37">
        <v>3.5</v>
      </c>
      <c r="G6" s="37">
        <v>0</v>
      </c>
      <c r="H6" s="37">
        <v>0.5</v>
      </c>
      <c r="I6" s="37">
        <v>2.2000000000000002</v>
      </c>
      <c r="J6" s="37">
        <v>4.8</v>
      </c>
      <c r="K6" s="37">
        <v>8</v>
      </c>
      <c r="L6" s="33"/>
    </row>
    <row r="7" spans="1:14" ht="26.4" x14ac:dyDescent="0.25">
      <c r="A7" t="s">
        <v>83</v>
      </c>
      <c r="B7" s="50" t="s">
        <v>311</v>
      </c>
      <c r="C7" s="38" t="s">
        <v>85</v>
      </c>
      <c r="D7" s="40">
        <v>660</v>
      </c>
      <c r="E7" s="40">
        <v>372229</v>
      </c>
      <c r="F7" s="37">
        <v>1.8</v>
      </c>
      <c r="G7" s="37">
        <v>0</v>
      </c>
      <c r="H7" s="37">
        <v>0.8</v>
      </c>
      <c r="I7" s="37">
        <v>1.4</v>
      </c>
      <c r="J7" s="37">
        <v>2.2999999999999998</v>
      </c>
      <c r="K7" s="37">
        <v>3.5</v>
      </c>
      <c r="L7" s="33"/>
    </row>
    <row r="8" spans="1:14" ht="26.4" x14ac:dyDescent="0.25">
      <c r="A8" t="s">
        <v>83</v>
      </c>
      <c r="B8" s="50" t="s">
        <v>312</v>
      </c>
      <c r="C8" s="38" t="s">
        <v>84</v>
      </c>
      <c r="D8" s="40">
        <v>507</v>
      </c>
      <c r="E8" s="40">
        <v>384630</v>
      </c>
      <c r="F8" s="37">
        <v>1.3</v>
      </c>
      <c r="G8" s="37">
        <v>0</v>
      </c>
      <c r="H8" s="37">
        <v>0</v>
      </c>
      <c r="I8" s="37">
        <v>0.7</v>
      </c>
      <c r="J8" s="37">
        <v>1.8</v>
      </c>
      <c r="K8" s="37">
        <v>3.4</v>
      </c>
      <c r="L8" s="33"/>
    </row>
    <row r="9" spans="1:14" ht="13.2" x14ac:dyDescent="0.25">
      <c r="A9" t="s">
        <v>77</v>
      </c>
      <c r="B9" s="33" t="s">
        <v>249</v>
      </c>
      <c r="C9" s="38" t="s">
        <v>78</v>
      </c>
      <c r="D9" s="40">
        <v>503</v>
      </c>
      <c r="E9" s="40">
        <v>376962</v>
      </c>
      <c r="F9" s="37">
        <v>1.3</v>
      </c>
      <c r="G9" s="37">
        <v>0</v>
      </c>
      <c r="H9" s="37">
        <v>0</v>
      </c>
      <c r="I9" s="37">
        <v>0.9</v>
      </c>
      <c r="J9" s="37">
        <v>1.8</v>
      </c>
      <c r="K9" s="37">
        <v>3.1</v>
      </c>
      <c r="L9" s="33"/>
    </row>
    <row r="10" spans="1:14" ht="26.4" x14ac:dyDescent="0.25">
      <c r="A10" t="s">
        <v>86</v>
      </c>
      <c r="B10" s="50" t="s">
        <v>313</v>
      </c>
      <c r="C10" s="38" t="s">
        <v>89</v>
      </c>
      <c r="D10" s="40">
        <v>578</v>
      </c>
      <c r="E10" s="40">
        <v>417461</v>
      </c>
      <c r="F10" s="37">
        <v>1.4</v>
      </c>
      <c r="G10" s="37">
        <v>0</v>
      </c>
      <c r="H10" s="37">
        <v>0</v>
      </c>
      <c r="I10" s="37">
        <v>1</v>
      </c>
      <c r="J10" s="37">
        <v>2.1</v>
      </c>
      <c r="K10" s="37">
        <v>3.1</v>
      </c>
      <c r="L10" s="33"/>
    </row>
    <row r="11" spans="1:14" ht="26.4" x14ac:dyDescent="0.25">
      <c r="A11" t="s">
        <v>86</v>
      </c>
      <c r="B11" s="50" t="s">
        <v>407</v>
      </c>
      <c r="C11" s="38" t="s">
        <v>87</v>
      </c>
      <c r="D11" s="40">
        <v>914</v>
      </c>
      <c r="E11" s="40">
        <v>841016</v>
      </c>
      <c r="F11" s="37">
        <v>1.1000000000000001</v>
      </c>
      <c r="G11" s="37">
        <v>0</v>
      </c>
      <c r="H11" s="37">
        <v>0</v>
      </c>
      <c r="I11" s="37">
        <v>0</v>
      </c>
      <c r="J11" s="37">
        <v>1.3</v>
      </c>
      <c r="K11" s="37">
        <v>3.4</v>
      </c>
      <c r="L11" s="33"/>
    </row>
    <row r="12" spans="1:14" ht="26.4" x14ac:dyDescent="0.25">
      <c r="A12" t="s">
        <v>86</v>
      </c>
      <c r="B12" s="50" t="s">
        <v>314</v>
      </c>
      <c r="C12" s="38" t="s">
        <v>88</v>
      </c>
      <c r="D12" s="40">
        <v>1226</v>
      </c>
      <c r="E12" s="40">
        <v>1177318</v>
      </c>
      <c r="F12" s="37">
        <v>1</v>
      </c>
      <c r="G12" s="37">
        <v>0</v>
      </c>
      <c r="H12" s="37">
        <v>0</v>
      </c>
      <c r="I12" s="37">
        <v>0.8</v>
      </c>
      <c r="J12" s="37">
        <v>1.5</v>
      </c>
      <c r="K12" s="37">
        <v>2.5</v>
      </c>
      <c r="L12" s="33"/>
    </row>
    <row r="13" spans="1:14" ht="13.2" x14ac:dyDescent="0.25">
      <c r="A13" t="s">
        <v>94</v>
      </c>
      <c r="B13" s="33" t="s">
        <v>95</v>
      </c>
      <c r="C13" s="38">
        <v>24</v>
      </c>
      <c r="D13" s="40">
        <v>44</v>
      </c>
      <c r="E13" s="40">
        <v>37952</v>
      </c>
      <c r="F13" s="37">
        <v>1.2</v>
      </c>
      <c r="G13" s="37">
        <v>0</v>
      </c>
      <c r="H13" s="37">
        <v>0</v>
      </c>
      <c r="I13" s="37">
        <v>0.6</v>
      </c>
      <c r="J13" s="37">
        <v>2</v>
      </c>
      <c r="K13" s="37">
        <v>3.2</v>
      </c>
      <c r="L13" s="33"/>
    </row>
    <row r="14" spans="1:14" ht="13.2" x14ac:dyDescent="0.25">
      <c r="A14" t="s">
        <v>96</v>
      </c>
      <c r="B14" s="33" t="s">
        <v>97</v>
      </c>
      <c r="C14" s="38" t="s">
        <v>98</v>
      </c>
      <c r="D14" s="40">
        <v>207</v>
      </c>
      <c r="E14" s="40">
        <v>154375</v>
      </c>
      <c r="F14" s="37">
        <v>1.3</v>
      </c>
      <c r="G14" s="37">
        <v>0</v>
      </c>
      <c r="H14" s="37">
        <v>0</v>
      </c>
      <c r="I14" s="37">
        <v>0.8</v>
      </c>
      <c r="J14" s="37">
        <v>1.6</v>
      </c>
      <c r="K14" s="37">
        <v>2.7</v>
      </c>
      <c r="L14" s="33"/>
    </row>
    <row r="15" spans="1:14" ht="13.2" x14ac:dyDescent="0.25">
      <c r="A15" t="s">
        <v>81</v>
      </c>
      <c r="B15" s="33" t="s">
        <v>82</v>
      </c>
      <c r="C15" s="38">
        <v>30</v>
      </c>
      <c r="D15" s="40">
        <v>166</v>
      </c>
      <c r="E15" s="40">
        <v>79803</v>
      </c>
      <c r="F15" s="37">
        <v>2.1</v>
      </c>
      <c r="G15" s="37">
        <v>0</v>
      </c>
      <c r="H15" s="37">
        <v>0.9</v>
      </c>
      <c r="I15" s="37">
        <v>1.7</v>
      </c>
      <c r="J15" s="37">
        <v>2.5</v>
      </c>
      <c r="K15" s="37">
        <v>3.9</v>
      </c>
      <c r="L15" s="33"/>
    </row>
    <row r="16" spans="1:14" ht="13.2" x14ac:dyDescent="0.25">
      <c r="A16" t="s">
        <v>92</v>
      </c>
      <c r="B16" s="33" t="s">
        <v>281</v>
      </c>
      <c r="C16" s="38" t="s">
        <v>93</v>
      </c>
      <c r="D16" s="40">
        <v>45</v>
      </c>
      <c r="E16" s="40">
        <v>23730</v>
      </c>
      <c r="F16" s="37">
        <v>1.9</v>
      </c>
      <c r="G16" s="37"/>
      <c r="H16" s="37"/>
      <c r="I16" s="37"/>
      <c r="J16" s="37"/>
      <c r="K16" s="37"/>
      <c r="L16" s="33"/>
    </row>
    <row r="17" spans="1:12" ht="13.2" x14ac:dyDescent="0.25">
      <c r="A17" t="s">
        <v>90</v>
      </c>
      <c r="B17" s="33" t="s">
        <v>307</v>
      </c>
      <c r="C17" s="38" t="s">
        <v>91</v>
      </c>
      <c r="D17" s="40">
        <v>477</v>
      </c>
      <c r="E17" s="40">
        <v>270003</v>
      </c>
      <c r="F17" s="37">
        <v>1.8</v>
      </c>
      <c r="G17" s="37">
        <v>0</v>
      </c>
      <c r="H17" s="37">
        <v>0</v>
      </c>
      <c r="I17" s="37">
        <v>1.4</v>
      </c>
      <c r="J17" s="37">
        <v>2.6</v>
      </c>
      <c r="K17" s="37">
        <v>4.9000000000000004</v>
      </c>
      <c r="L17" s="33"/>
    </row>
    <row r="18" spans="1:12" ht="13.2" x14ac:dyDescent="0.25">
      <c r="A18" t="s">
        <v>99</v>
      </c>
      <c r="B18" s="33" t="s">
        <v>100</v>
      </c>
      <c r="C18" s="38" t="s">
        <v>101</v>
      </c>
      <c r="D18" s="40">
        <v>0</v>
      </c>
      <c r="E18" s="40">
        <v>335</v>
      </c>
      <c r="F18" s="37">
        <v>0</v>
      </c>
      <c r="G18" s="37"/>
      <c r="H18" s="37"/>
      <c r="I18" s="37"/>
      <c r="J18" s="37"/>
      <c r="K18" s="37"/>
      <c r="L18" s="33"/>
    </row>
    <row r="19" spans="1:12" ht="13.2" x14ac:dyDescent="0.25">
      <c r="A19" t="s">
        <v>102</v>
      </c>
      <c r="B19" s="33" t="s">
        <v>103</v>
      </c>
      <c r="C19" s="38">
        <v>7</v>
      </c>
      <c r="D19" s="40">
        <v>6</v>
      </c>
      <c r="E19" s="40">
        <v>10760</v>
      </c>
      <c r="F19" s="37">
        <v>0.6</v>
      </c>
      <c r="G19" s="37"/>
      <c r="H19" s="37"/>
      <c r="I19" s="37"/>
      <c r="J19" s="37"/>
      <c r="K19" s="37"/>
      <c r="L19" s="33"/>
    </row>
    <row r="20" spans="1:12" ht="26.4" x14ac:dyDescent="0.25">
      <c r="A20" t="s">
        <v>104</v>
      </c>
      <c r="B20" s="50" t="s">
        <v>315</v>
      </c>
      <c r="C20" s="38">
        <v>127</v>
      </c>
      <c r="D20" s="40">
        <v>410</v>
      </c>
      <c r="E20" s="40">
        <v>297551</v>
      </c>
      <c r="F20" s="37">
        <v>1.4</v>
      </c>
      <c r="G20" s="37">
        <v>0</v>
      </c>
      <c r="H20" s="37">
        <v>0.4</v>
      </c>
      <c r="I20" s="37">
        <v>1</v>
      </c>
      <c r="J20" s="37">
        <v>1.9</v>
      </c>
      <c r="K20" s="37">
        <v>3.2</v>
      </c>
      <c r="L20" s="33"/>
    </row>
    <row r="21" spans="1:12" ht="26.4" x14ac:dyDescent="0.25">
      <c r="A21" t="s">
        <v>104</v>
      </c>
      <c r="B21" s="50" t="s">
        <v>316</v>
      </c>
      <c r="C21" s="38" t="s">
        <v>105</v>
      </c>
      <c r="D21" s="40">
        <v>226</v>
      </c>
      <c r="E21" s="40">
        <v>227644</v>
      </c>
      <c r="F21" s="37">
        <v>1</v>
      </c>
      <c r="G21" s="37">
        <v>0</v>
      </c>
      <c r="H21" s="37">
        <v>0</v>
      </c>
      <c r="I21" s="37">
        <v>0.6</v>
      </c>
      <c r="J21" s="37">
        <v>1.6</v>
      </c>
      <c r="K21" s="37">
        <v>2.6</v>
      </c>
      <c r="L21" s="33"/>
    </row>
    <row r="22" spans="1:12" ht="13.2" x14ac:dyDescent="0.25">
      <c r="A22" t="s">
        <v>79</v>
      </c>
      <c r="B22" s="33" t="s">
        <v>260</v>
      </c>
      <c r="C22" s="38" t="s">
        <v>80</v>
      </c>
      <c r="D22" s="40">
        <v>519</v>
      </c>
      <c r="E22" s="40">
        <v>554719</v>
      </c>
      <c r="F22" s="37">
        <v>0.9</v>
      </c>
      <c r="G22" s="37">
        <v>0</v>
      </c>
      <c r="H22" s="37">
        <v>0</v>
      </c>
      <c r="I22" s="37">
        <v>0.6</v>
      </c>
      <c r="J22" s="37">
        <v>1.3</v>
      </c>
      <c r="K22" s="37">
        <v>2</v>
      </c>
      <c r="L22" s="33"/>
    </row>
    <row r="23" spans="1:12" ht="13.2" x14ac:dyDescent="0.25">
      <c r="A23" t="s">
        <v>106</v>
      </c>
      <c r="B23" s="33" t="s">
        <v>107</v>
      </c>
      <c r="C23" s="38">
        <v>94</v>
      </c>
      <c r="D23" s="40">
        <v>378</v>
      </c>
      <c r="E23" s="40">
        <v>197290</v>
      </c>
      <c r="F23" s="37">
        <v>1.9</v>
      </c>
      <c r="G23" s="37">
        <v>0</v>
      </c>
      <c r="H23" s="37">
        <v>0.6</v>
      </c>
      <c r="I23" s="37">
        <v>1.5</v>
      </c>
      <c r="J23" s="37">
        <v>2.7</v>
      </c>
      <c r="K23" s="37">
        <v>4</v>
      </c>
      <c r="L23" s="33"/>
    </row>
    <row r="24" spans="1:12" ht="15.6" x14ac:dyDescent="0.25">
      <c r="B24" s="51" t="s">
        <v>399</v>
      </c>
      <c r="C24" s="38"/>
      <c r="D24" s="40"/>
      <c r="E24" s="40"/>
      <c r="F24" s="37"/>
      <c r="G24" s="37"/>
      <c r="H24" s="37"/>
      <c r="I24" s="37"/>
      <c r="J24" s="37"/>
      <c r="K24" s="37"/>
      <c r="L24" s="33"/>
    </row>
    <row r="25" spans="1:12" ht="13.2" x14ac:dyDescent="0.25">
      <c r="A25" t="s">
        <v>174</v>
      </c>
      <c r="B25" s="33" t="s">
        <v>317</v>
      </c>
      <c r="C25" s="38" t="s">
        <v>176</v>
      </c>
      <c r="D25" s="40">
        <v>689</v>
      </c>
      <c r="E25" s="40">
        <v>517837</v>
      </c>
      <c r="F25" s="37">
        <v>1.3</v>
      </c>
      <c r="G25" s="37">
        <v>0</v>
      </c>
      <c r="H25" s="37">
        <v>0.3</v>
      </c>
      <c r="I25" s="37">
        <v>1.1000000000000001</v>
      </c>
      <c r="J25" s="37">
        <v>2.1</v>
      </c>
      <c r="K25" s="37">
        <v>3.2</v>
      </c>
      <c r="L25" s="33"/>
    </row>
    <row r="26" spans="1:12" ht="13.2" x14ac:dyDescent="0.25">
      <c r="B26" s="51" t="s">
        <v>308</v>
      </c>
      <c r="C26" s="38"/>
      <c r="D26" s="40"/>
      <c r="E26" s="40"/>
      <c r="F26" s="37"/>
      <c r="G26" s="37"/>
      <c r="H26" s="37"/>
      <c r="I26" s="37"/>
      <c r="J26" s="37"/>
      <c r="K26" s="37"/>
      <c r="L26" s="33"/>
    </row>
    <row r="27" spans="1:12" ht="13.2" x14ac:dyDescent="0.25">
      <c r="A27" t="s">
        <v>108</v>
      </c>
      <c r="B27" s="33" t="s">
        <v>262</v>
      </c>
      <c r="C27" s="38" t="s">
        <v>109</v>
      </c>
      <c r="D27" s="40">
        <v>418</v>
      </c>
      <c r="E27" s="40">
        <v>400435</v>
      </c>
      <c r="F27" s="37">
        <v>1</v>
      </c>
      <c r="G27" s="37">
        <v>0</v>
      </c>
      <c r="H27" s="37">
        <v>0</v>
      </c>
      <c r="I27" s="37">
        <v>0</v>
      </c>
      <c r="J27" s="37">
        <v>1.5</v>
      </c>
      <c r="K27" s="37">
        <v>2.8</v>
      </c>
      <c r="L27" s="33"/>
    </row>
    <row r="28" spans="1:12" ht="13.2" x14ac:dyDescent="0.25">
      <c r="A28" t="s">
        <v>110</v>
      </c>
      <c r="B28" s="33" t="s">
        <v>309</v>
      </c>
      <c r="C28" s="38" t="s">
        <v>111</v>
      </c>
      <c r="D28" s="40">
        <v>3</v>
      </c>
      <c r="E28" s="40">
        <v>3538</v>
      </c>
      <c r="F28" s="37">
        <v>0.8</v>
      </c>
      <c r="G28" s="37"/>
      <c r="H28" s="37"/>
      <c r="I28" s="37"/>
      <c r="J28" s="37"/>
      <c r="K28" s="37"/>
      <c r="L28" s="33"/>
    </row>
    <row r="29" spans="1:12" ht="13.2" x14ac:dyDescent="0.25">
      <c r="A29" t="s">
        <v>112</v>
      </c>
      <c r="B29" s="33" t="s">
        <v>310</v>
      </c>
      <c r="C29" s="38" t="s">
        <v>113</v>
      </c>
      <c r="D29" s="40">
        <v>9</v>
      </c>
      <c r="E29" s="40">
        <v>9371</v>
      </c>
      <c r="F29" s="37">
        <v>1</v>
      </c>
      <c r="G29" s="37"/>
      <c r="H29" s="37"/>
      <c r="I29" s="37"/>
      <c r="J29" s="37"/>
      <c r="K29" s="37"/>
      <c r="L29" s="33"/>
    </row>
    <row r="30" spans="1:12" ht="13.2" x14ac:dyDescent="0.25">
      <c r="B30" s="51" t="s">
        <v>114</v>
      </c>
      <c r="C30" s="38"/>
      <c r="D30" s="40"/>
      <c r="E30" s="40"/>
      <c r="F30" s="37"/>
      <c r="G30" s="37"/>
      <c r="H30" s="37"/>
      <c r="I30" s="37"/>
      <c r="J30" s="37"/>
      <c r="K30" s="37"/>
      <c r="L30" s="33"/>
    </row>
    <row r="31" spans="1:12" ht="13.2" x14ac:dyDescent="0.25">
      <c r="A31" t="s">
        <v>163</v>
      </c>
      <c r="B31" s="33" t="s">
        <v>265</v>
      </c>
      <c r="C31" s="38" t="s">
        <v>164</v>
      </c>
      <c r="D31" s="40">
        <v>1</v>
      </c>
      <c r="E31" s="40">
        <v>8545</v>
      </c>
      <c r="F31" s="37">
        <v>0.1</v>
      </c>
      <c r="G31" s="37"/>
      <c r="H31" s="37"/>
      <c r="I31" s="37"/>
      <c r="J31" s="37"/>
      <c r="K31" s="37"/>
      <c r="L31" s="33"/>
    </row>
    <row r="32" spans="1:12" ht="13.2" x14ac:dyDescent="0.25">
      <c r="A32" t="s">
        <v>115</v>
      </c>
      <c r="B32" s="33" t="s">
        <v>116</v>
      </c>
      <c r="C32" s="38" t="s">
        <v>117</v>
      </c>
      <c r="D32" s="40">
        <v>0</v>
      </c>
      <c r="E32" s="40">
        <v>1085</v>
      </c>
      <c r="F32" s="37">
        <v>0</v>
      </c>
      <c r="G32" s="37"/>
      <c r="H32" s="37"/>
      <c r="I32" s="37"/>
      <c r="J32" s="37"/>
      <c r="K32" s="37"/>
      <c r="L32" s="33"/>
    </row>
    <row r="33" spans="1:12" ht="13.2" x14ac:dyDescent="0.25">
      <c r="A33" t="s">
        <v>120</v>
      </c>
      <c r="B33" s="33" t="s">
        <v>266</v>
      </c>
      <c r="C33" s="38" t="s">
        <v>121</v>
      </c>
      <c r="D33" s="40">
        <v>4</v>
      </c>
      <c r="E33" s="40">
        <v>3360</v>
      </c>
      <c r="F33" s="37">
        <v>1.2</v>
      </c>
      <c r="G33" s="37"/>
      <c r="H33" s="37"/>
      <c r="I33" s="37"/>
      <c r="J33" s="37"/>
      <c r="K33" s="37"/>
      <c r="L33" s="33"/>
    </row>
    <row r="34" spans="1:12" ht="13.2" x14ac:dyDescent="0.25">
      <c r="A34" t="s">
        <v>118</v>
      </c>
      <c r="B34" s="33" t="s">
        <v>75</v>
      </c>
      <c r="C34" s="38" t="s">
        <v>119</v>
      </c>
      <c r="D34" s="40">
        <v>5</v>
      </c>
      <c r="E34" s="40">
        <v>2028</v>
      </c>
      <c r="F34" s="37">
        <v>2.5</v>
      </c>
      <c r="G34" s="37"/>
      <c r="H34" s="37"/>
      <c r="I34" s="37"/>
      <c r="J34" s="37"/>
      <c r="K34" s="37"/>
      <c r="L34" s="33"/>
    </row>
    <row r="35" spans="1:12" ht="13.2" x14ac:dyDescent="0.25">
      <c r="A35" t="s">
        <v>124</v>
      </c>
      <c r="B35" s="33" t="s">
        <v>125</v>
      </c>
      <c r="C35" s="38">
        <v>11</v>
      </c>
      <c r="D35" s="40">
        <v>11</v>
      </c>
      <c r="E35" s="40">
        <v>15947</v>
      </c>
      <c r="F35" s="37">
        <v>0.7</v>
      </c>
      <c r="G35" s="37"/>
      <c r="H35" s="37"/>
      <c r="I35" s="37"/>
      <c r="J35" s="37"/>
      <c r="K35" s="37"/>
      <c r="L35" s="33"/>
    </row>
    <row r="36" spans="1:12" ht="13.2" x14ac:dyDescent="0.25">
      <c r="A36" t="s">
        <v>122</v>
      </c>
      <c r="B36" s="33" t="s">
        <v>123</v>
      </c>
      <c r="C36" s="38">
        <v>6</v>
      </c>
      <c r="D36" s="40">
        <v>5</v>
      </c>
      <c r="E36" s="40">
        <v>4320</v>
      </c>
      <c r="F36" s="37">
        <v>1.2</v>
      </c>
      <c r="G36" s="37"/>
      <c r="H36" s="37"/>
      <c r="I36" s="37"/>
      <c r="J36" s="37"/>
      <c r="K36" s="37"/>
      <c r="L36" s="33"/>
    </row>
    <row r="37" spans="1:12" ht="13.2" x14ac:dyDescent="0.25">
      <c r="A37" t="s">
        <v>126</v>
      </c>
      <c r="B37" s="33" t="s">
        <v>127</v>
      </c>
      <c r="C37" s="38" t="s">
        <v>128</v>
      </c>
      <c r="D37" s="40">
        <v>7</v>
      </c>
      <c r="E37" s="40">
        <v>10052</v>
      </c>
      <c r="F37" s="37">
        <v>0.7</v>
      </c>
      <c r="G37" s="37">
        <v>0</v>
      </c>
      <c r="H37" s="37">
        <v>0</v>
      </c>
      <c r="I37" s="37">
        <v>0</v>
      </c>
      <c r="J37" s="37">
        <v>0</v>
      </c>
      <c r="K37" s="37">
        <v>2.2999999999999998</v>
      </c>
      <c r="L37" s="33"/>
    </row>
    <row r="38" spans="1:12" ht="13.2" x14ac:dyDescent="0.25">
      <c r="A38" t="s">
        <v>129</v>
      </c>
      <c r="B38" s="33" t="s">
        <v>130</v>
      </c>
      <c r="C38" s="38">
        <v>10</v>
      </c>
      <c r="D38" s="40">
        <v>22</v>
      </c>
      <c r="E38" s="40">
        <v>7899</v>
      </c>
      <c r="F38" s="37">
        <v>2.8</v>
      </c>
      <c r="G38" s="37"/>
      <c r="H38" s="37"/>
      <c r="I38" s="37"/>
      <c r="J38" s="37"/>
      <c r="K38" s="37"/>
      <c r="L38" s="33"/>
    </row>
    <row r="39" spans="1:12" ht="13.2" x14ac:dyDescent="0.25">
      <c r="A39" t="s">
        <v>131</v>
      </c>
      <c r="B39" s="33" t="s">
        <v>271</v>
      </c>
      <c r="C39" s="38" t="s">
        <v>132</v>
      </c>
      <c r="D39" s="40">
        <v>0</v>
      </c>
      <c r="E39" s="40">
        <v>1810</v>
      </c>
      <c r="F39" s="37">
        <v>0</v>
      </c>
      <c r="G39" s="37"/>
      <c r="H39" s="37"/>
      <c r="I39" s="37"/>
      <c r="J39" s="37"/>
      <c r="K39" s="37"/>
      <c r="L39" s="33"/>
    </row>
    <row r="40" spans="1:12" ht="13.2" x14ac:dyDescent="0.25">
      <c r="A40" t="s">
        <v>133</v>
      </c>
      <c r="B40" s="33" t="s">
        <v>273</v>
      </c>
      <c r="C40" s="38" t="s">
        <v>134</v>
      </c>
      <c r="D40" s="40">
        <v>1</v>
      </c>
      <c r="E40" s="40">
        <v>1711</v>
      </c>
      <c r="F40" s="37">
        <v>0.6</v>
      </c>
      <c r="G40" s="37"/>
      <c r="H40" s="37"/>
      <c r="I40" s="37"/>
      <c r="J40" s="37"/>
      <c r="K40" s="37"/>
      <c r="L40" s="33"/>
    </row>
    <row r="41" spans="1:12" ht="13.2" x14ac:dyDescent="0.25">
      <c r="A41" t="s">
        <v>135</v>
      </c>
      <c r="B41" s="33" t="s">
        <v>136</v>
      </c>
      <c r="C41" s="38" t="s">
        <v>137</v>
      </c>
      <c r="D41" s="40">
        <v>665</v>
      </c>
      <c r="E41" s="40">
        <v>615168</v>
      </c>
      <c r="F41" s="37">
        <v>1.1000000000000001</v>
      </c>
      <c r="G41" s="37">
        <v>0</v>
      </c>
      <c r="H41" s="37">
        <v>0</v>
      </c>
      <c r="I41" s="37">
        <v>0.3</v>
      </c>
      <c r="J41" s="37">
        <v>1.5</v>
      </c>
      <c r="K41" s="37">
        <v>2.9</v>
      </c>
      <c r="L41" s="33"/>
    </row>
    <row r="42" spans="1:12" ht="13.2" x14ac:dyDescent="0.25">
      <c r="A42" t="s">
        <v>138</v>
      </c>
      <c r="B42" s="33" t="s">
        <v>321</v>
      </c>
      <c r="C42" s="38" t="s">
        <v>139</v>
      </c>
      <c r="D42" s="40">
        <v>1209</v>
      </c>
      <c r="E42" s="40">
        <v>1304991</v>
      </c>
      <c r="F42" s="37">
        <v>0.9</v>
      </c>
      <c r="G42" s="37">
        <v>0</v>
      </c>
      <c r="H42" s="37">
        <v>0</v>
      </c>
      <c r="I42" s="37">
        <v>0</v>
      </c>
      <c r="J42" s="37">
        <v>1.3</v>
      </c>
      <c r="K42" s="37">
        <v>2.6</v>
      </c>
      <c r="L42" s="33"/>
    </row>
    <row r="43" spans="1:12" ht="13.2" x14ac:dyDescent="0.25">
      <c r="A43" t="s">
        <v>144</v>
      </c>
      <c r="B43" s="33" t="s">
        <v>95</v>
      </c>
      <c r="C43" s="38" t="s">
        <v>145</v>
      </c>
      <c r="D43" s="40">
        <v>25</v>
      </c>
      <c r="E43" s="40">
        <v>32628</v>
      </c>
      <c r="F43" s="37">
        <v>0.8</v>
      </c>
      <c r="G43" s="37">
        <v>0</v>
      </c>
      <c r="H43" s="37">
        <v>0</v>
      </c>
      <c r="I43" s="37">
        <v>0</v>
      </c>
      <c r="J43" s="37">
        <v>1.4</v>
      </c>
      <c r="K43" s="37">
        <v>2.2999999999999998</v>
      </c>
      <c r="L43" s="33"/>
    </row>
    <row r="44" spans="1:12" ht="13.2" x14ac:dyDescent="0.25">
      <c r="A44" t="s">
        <v>146</v>
      </c>
      <c r="B44" s="33" t="s">
        <v>97</v>
      </c>
      <c r="C44" s="38" t="s">
        <v>147</v>
      </c>
      <c r="D44" s="40">
        <v>25</v>
      </c>
      <c r="E44" s="40">
        <v>31344</v>
      </c>
      <c r="F44" s="37">
        <v>0.8</v>
      </c>
      <c r="G44" s="37">
        <v>0</v>
      </c>
      <c r="H44" s="37">
        <v>0</v>
      </c>
      <c r="I44" s="37">
        <v>0</v>
      </c>
      <c r="J44" s="37">
        <v>0.9</v>
      </c>
      <c r="K44" s="37">
        <v>2.6</v>
      </c>
      <c r="L44" s="33"/>
    </row>
    <row r="45" spans="1:12" ht="13.2" x14ac:dyDescent="0.25">
      <c r="A45" t="s">
        <v>151</v>
      </c>
      <c r="B45" s="33" t="s">
        <v>9</v>
      </c>
      <c r="C45" s="38" t="s">
        <v>152</v>
      </c>
      <c r="D45" s="40">
        <v>52</v>
      </c>
      <c r="E45" s="40">
        <v>92107</v>
      </c>
      <c r="F45" s="37">
        <v>0.6</v>
      </c>
      <c r="G45" s="37">
        <v>0</v>
      </c>
      <c r="H45" s="37">
        <v>0</v>
      </c>
      <c r="I45" s="37">
        <v>0</v>
      </c>
      <c r="J45" s="37">
        <v>0</v>
      </c>
      <c r="K45" s="37">
        <v>1.8</v>
      </c>
      <c r="L45" s="33"/>
    </row>
    <row r="46" spans="1:12" ht="13.2" x14ac:dyDescent="0.25">
      <c r="A46" t="s">
        <v>169</v>
      </c>
      <c r="B46" s="33" t="s">
        <v>279</v>
      </c>
      <c r="C46" s="38">
        <v>10</v>
      </c>
      <c r="D46" s="40">
        <v>21</v>
      </c>
      <c r="E46" s="40">
        <v>13028</v>
      </c>
      <c r="F46" s="37">
        <v>1.6</v>
      </c>
      <c r="G46" s="37"/>
      <c r="H46" s="37"/>
      <c r="I46" s="37"/>
      <c r="J46" s="37"/>
      <c r="K46" s="37"/>
      <c r="L46" s="33"/>
    </row>
    <row r="47" spans="1:12" ht="13.2" x14ac:dyDescent="0.25">
      <c r="A47" t="s">
        <v>142</v>
      </c>
      <c r="B47" s="33" t="s">
        <v>281</v>
      </c>
      <c r="C47" s="38" t="s">
        <v>143</v>
      </c>
      <c r="D47" s="40">
        <v>40</v>
      </c>
      <c r="E47" s="40">
        <v>33086</v>
      </c>
      <c r="F47" s="37">
        <v>1.2</v>
      </c>
      <c r="G47" s="37">
        <v>0</v>
      </c>
      <c r="H47" s="37">
        <v>0</v>
      </c>
      <c r="I47" s="37">
        <v>0.7</v>
      </c>
      <c r="J47" s="37">
        <v>2.4</v>
      </c>
      <c r="K47" s="37">
        <v>4.9000000000000004</v>
      </c>
      <c r="L47" s="33"/>
    </row>
    <row r="48" spans="1:12" ht="13.2" x14ac:dyDescent="0.25">
      <c r="A48" t="s">
        <v>140</v>
      </c>
      <c r="B48" s="33" t="s">
        <v>307</v>
      </c>
      <c r="C48" s="38" t="s">
        <v>141</v>
      </c>
      <c r="D48" s="40">
        <v>156</v>
      </c>
      <c r="E48" s="40">
        <v>105530</v>
      </c>
      <c r="F48" s="37">
        <v>1.5</v>
      </c>
      <c r="G48" s="37">
        <v>0</v>
      </c>
      <c r="H48" s="37">
        <v>0</v>
      </c>
      <c r="I48" s="37">
        <v>0</v>
      </c>
      <c r="J48" s="37">
        <v>1.5</v>
      </c>
      <c r="K48" s="37">
        <v>3.1</v>
      </c>
      <c r="L48" s="33"/>
    </row>
    <row r="49" spans="1:12" ht="13.2" x14ac:dyDescent="0.25">
      <c r="A49" t="s">
        <v>153</v>
      </c>
      <c r="B49" s="33" t="s">
        <v>322</v>
      </c>
      <c r="C49" s="38" t="s">
        <v>101</v>
      </c>
      <c r="D49" s="40">
        <v>2</v>
      </c>
      <c r="E49" s="40">
        <v>1242</v>
      </c>
      <c r="F49" s="37">
        <v>1.6</v>
      </c>
      <c r="G49" s="37"/>
      <c r="H49" s="37"/>
      <c r="I49" s="37"/>
      <c r="J49" s="37"/>
      <c r="K49" s="37"/>
      <c r="L49" s="33"/>
    </row>
    <row r="50" spans="1:12" ht="13.2" x14ac:dyDescent="0.25">
      <c r="A50" t="s">
        <v>160</v>
      </c>
      <c r="B50" s="33" t="s">
        <v>286</v>
      </c>
      <c r="C50" s="38">
        <v>12</v>
      </c>
      <c r="D50" s="40">
        <v>12</v>
      </c>
      <c r="E50" s="40">
        <v>4283</v>
      </c>
      <c r="F50" s="37">
        <v>2.8</v>
      </c>
      <c r="G50" s="37"/>
      <c r="H50" s="37"/>
      <c r="I50" s="37"/>
      <c r="J50" s="37"/>
      <c r="K50" s="37"/>
      <c r="L50" s="33"/>
    </row>
    <row r="51" spans="1:12" ht="13.2" x14ac:dyDescent="0.25">
      <c r="A51" t="s">
        <v>165</v>
      </c>
      <c r="B51" s="33" t="s">
        <v>323</v>
      </c>
      <c r="C51" s="38">
        <v>8</v>
      </c>
      <c r="D51" s="40">
        <v>18</v>
      </c>
      <c r="E51" s="40">
        <v>13765</v>
      </c>
      <c r="F51" s="37">
        <v>1.3</v>
      </c>
      <c r="G51" s="37"/>
      <c r="H51" s="37"/>
      <c r="I51" s="37"/>
      <c r="J51" s="37"/>
      <c r="K51" s="37"/>
      <c r="L51" s="33"/>
    </row>
    <row r="52" spans="1:12" ht="13.2" x14ac:dyDescent="0.25">
      <c r="A52" t="s">
        <v>154</v>
      </c>
      <c r="B52" s="33" t="s">
        <v>283</v>
      </c>
      <c r="C52" s="38" t="s">
        <v>155</v>
      </c>
      <c r="D52" s="40">
        <v>0</v>
      </c>
      <c r="E52" s="40">
        <v>3128</v>
      </c>
      <c r="F52" s="37">
        <v>0</v>
      </c>
      <c r="G52" s="37"/>
      <c r="H52" s="37"/>
      <c r="I52" s="37"/>
      <c r="J52" s="37"/>
      <c r="K52" s="37"/>
      <c r="L52" s="33"/>
    </row>
    <row r="53" spans="1:12" ht="13.2" x14ac:dyDescent="0.25">
      <c r="A53" t="s">
        <v>156</v>
      </c>
      <c r="B53" s="33" t="s">
        <v>157</v>
      </c>
      <c r="C53" s="38">
        <v>19</v>
      </c>
      <c r="D53" s="40">
        <v>36</v>
      </c>
      <c r="E53" s="40">
        <v>34422</v>
      </c>
      <c r="F53" s="37">
        <v>1</v>
      </c>
      <c r="G53" s="37"/>
      <c r="H53" s="37"/>
      <c r="I53" s="37"/>
      <c r="J53" s="37"/>
      <c r="K53" s="37"/>
      <c r="L53" s="33"/>
    </row>
    <row r="54" spans="1:12" ht="13.2" x14ac:dyDescent="0.25">
      <c r="A54" t="s">
        <v>158</v>
      </c>
      <c r="B54" s="33" t="s">
        <v>11</v>
      </c>
      <c r="C54" s="38" t="s">
        <v>159</v>
      </c>
      <c r="D54" s="40">
        <v>53</v>
      </c>
      <c r="E54" s="40">
        <v>98631</v>
      </c>
      <c r="F54" s="37">
        <v>0.5</v>
      </c>
      <c r="G54" s="37">
        <v>0</v>
      </c>
      <c r="H54" s="37">
        <v>0</v>
      </c>
      <c r="I54" s="37">
        <v>0</v>
      </c>
      <c r="J54" s="37">
        <v>0</v>
      </c>
      <c r="K54" s="37">
        <v>1.7</v>
      </c>
      <c r="L54" s="33"/>
    </row>
    <row r="55" spans="1:12" ht="13.2" x14ac:dyDescent="0.25">
      <c r="A55" t="s">
        <v>161</v>
      </c>
      <c r="B55" s="33" t="s">
        <v>12</v>
      </c>
      <c r="C55" s="38" t="s">
        <v>162</v>
      </c>
      <c r="D55" s="40">
        <v>305</v>
      </c>
      <c r="E55" s="40">
        <v>303472</v>
      </c>
      <c r="F55" s="37">
        <v>1</v>
      </c>
      <c r="G55" s="37">
        <v>0</v>
      </c>
      <c r="H55" s="37">
        <v>0</v>
      </c>
      <c r="I55" s="37">
        <v>0</v>
      </c>
      <c r="J55" s="37">
        <v>1.5</v>
      </c>
      <c r="K55" s="37">
        <v>2.4</v>
      </c>
      <c r="L55" s="33"/>
    </row>
    <row r="56" spans="1:12" ht="13.2" x14ac:dyDescent="0.25">
      <c r="A56" t="s">
        <v>166</v>
      </c>
      <c r="B56" s="33" t="s">
        <v>167</v>
      </c>
      <c r="C56" s="38" t="s">
        <v>168</v>
      </c>
      <c r="D56" s="40">
        <v>110</v>
      </c>
      <c r="E56" s="40">
        <v>109619</v>
      </c>
      <c r="F56" s="37">
        <v>1</v>
      </c>
      <c r="G56" s="37">
        <v>0</v>
      </c>
      <c r="H56" s="37">
        <v>0</v>
      </c>
      <c r="I56" s="37">
        <v>0</v>
      </c>
      <c r="J56" s="37">
        <v>1.6</v>
      </c>
      <c r="K56" s="37">
        <v>3.5</v>
      </c>
      <c r="L56" s="33"/>
    </row>
    <row r="57" spans="1:12" ht="13.2" x14ac:dyDescent="0.25">
      <c r="A57" t="s">
        <v>171</v>
      </c>
      <c r="B57" s="33" t="s">
        <v>172</v>
      </c>
      <c r="C57" s="38">
        <v>20</v>
      </c>
      <c r="D57" s="40">
        <v>16</v>
      </c>
      <c r="E57" s="40">
        <v>21217</v>
      </c>
      <c r="F57" s="37">
        <v>0.8</v>
      </c>
      <c r="G57" s="37">
        <v>0</v>
      </c>
      <c r="H57" s="37">
        <v>0</v>
      </c>
      <c r="I57" s="37">
        <v>0</v>
      </c>
      <c r="J57" s="37">
        <v>0.8</v>
      </c>
      <c r="K57" s="37">
        <v>1.2</v>
      </c>
      <c r="L57" s="33"/>
    </row>
    <row r="58" spans="1:12" ht="13.2" x14ac:dyDescent="0.25">
      <c r="A58" t="s">
        <v>148</v>
      </c>
      <c r="B58" s="33" t="s">
        <v>149</v>
      </c>
      <c r="C58" s="38" t="s">
        <v>150</v>
      </c>
      <c r="D58" s="40">
        <v>0</v>
      </c>
      <c r="E58" s="40">
        <v>133</v>
      </c>
      <c r="F58" s="37">
        <v>0</v>
      </c>
      <c r="G58" s="37"/>
      <c r="H58" s="37"/>
      <c r="I58" s="37"/>
      <c r="J58" s="37"/>
      <c r="K58" s="37"/>
      <c r="L58" s="33"/>
    </row>
    <row r="59" spans="1:12" ht="13.2" x14ac:dyDescent="0.25">
      <c r="B59" s="51" t="s">
        <v>291</v>
      </c>
      <c r="C59" s="38"/>
      <c r="D59" s="40"/>
      <c r="E59" s="40"/>
      <c r="F59" s="37"/>
      <c r="G59" s="37"/>
      <c r="H59" s="37"/>
      <c r="I59" s="37"/>
      <c r="J59" s="37"/>
      <c r="K59" s="37"/>
      <c r="L59" s="33"/>
    </row>
    <row r="60" spans="1:12" ht="15.6" x14ac:dyDescent="0.25">
      <c r="A60" t="s">
        <v>173</v>
      </c>
      <c r="B60" s="33" t="s">
        <v>434</v>
      </c>
      <c r="C60" s="38" t="s">
        <v>393</v>
      </c>
      <c r="D60" s="40">
        <v>4</v>
      </c>
      <c r="E60" s="40">
        <v>8122</v>
      </c>
      <c r="F60" s="37">
        <v>0.5</v>
      </c>
      <c r="G60" s="37"/>
      <c r="H60" s="37"/>
      <c r="I60" s="37"/>
      <c r="J60" s="37"/>
      <c r="K60" s="37"/>
      <c r="L60" s="33"/>
    </row>
    <row r="61" spans="1:12" ht="13.2" x14ac:dyDescent="0.25">
      <c r="B61" s="33"/>
      <c r="C61" s="38"/>
      <c r="D61" s="40"/>
      <c r="E61" s="40"/>
      <c r="F61" s="37"/>
      <c r="G61" s="37"/>
      <c r="H61" s="37"/>
      <c r="I61" s="37"/>
      <c r="J61" s="37"/>
      <c r="K61" s="37"/>
      <c r="L61" s="33"/>
    </row>
    <row r="62" spans="1:12" ht="13.2" x14ac:dyDescent="0.25">
      <c r="B62" s="33"/>
      <c r="C62" s="38"/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13.2" x14ac:dyDescent="0.25">
      <c r="B63" s="168" t="s">
        <v>177</v>
      </c>
      <c r="C63" s="168"/>
      <c r="D63" s="168"/>
      <c r="E63" s="168"/>
      <c r="F63" s="168"/>
      <c r="G63" s="169" t="s">
        <v>60</v>
      </c>
      <c r="H63" s="169"/>
      <c r="I63" s="169"/>
      <c r="J63" s="169"/>
      <c r="K63" s="169"/>
      <c r="L63" s="169"/>
    </row>
    <row r="64" spans="1:12" ht="39.6" x14ac:dyDescent="0.25">
      <c r="B64" s="33"/>
      <c r="C64" s="29" t="s">
        <v>63</v>
      </c>
      <c r="D64" s="29" t="s">
        <v>65</v>
      </c>
      <c r="E64" s="29" t="s">
        <v>178</v>
      </c>
      <c r="F64" s="30" t="s">
        <v>66</v>
      </c>
      <c r="G64" s="30" t="s">
        <v>67</v>
      </c>
      <c r="H64" s="30" t="s">
        <v>68</v>
      </c>
      <c r="I64" s="30" t="s">
        <v>69</v>
      </c>
      <c r="J64" s="30" t="s">
        <v>70</v>
      </c>
      <c r="K64" s="30" t="s">
        <v>71</v>
      </c>
      <c r="L64" s="33"/>
    </row>
    <row r="65" spans="2:12" ht="13.2" x14ac:dyDescent="0.25">
      <c r="B65" s="51" t="s">
        <v>73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2" ht="13.2" x14ac:dyDescent="0.25">
      <c r="B66" s="33" t="s">
        <v>75</v>
      </c>
      <c r="C66" s="38">
        <v>49</v>
      </c>
      <c r="D66" s="40">
        <v>45778</v>
      </c>
      <c r="E66" s="40">
        <v>102752</v>
      </c>
      <c r="F66" s="43">
        <v>0.45</v>
      </c>
      <c r="G66" s="43">
        <v>0.25</v>
      </c>
      <c r="H66" s="43">
        <v>0.32</v>
      </c>
      <c r="I66" s="43">
        <v>0.41</v>
      </c>
      <c r="J66" s="43">
        <v>0.57999999999999996</v>
      </c>
      <c r="K66" s="43">
        <v>0.79</v>
      </c>
      <c r="L66" s="33"/>
    </row>
    <row r="67" spans="2:12" ht="26.4" x14ac:dyDescent="0.25">
      <c r="B67" s="50" t="s">
        <v>311</v>
      </c>
      <c r="C67" s="38">
        <v>148</v>
      </c>
      <c r="D67" s="40">
        <v>372229</v>
      </c>
      <c r="E67" s="40">
        <v>607548</v>
      </c>
      <c r="F67" s="43">
        <v>0.61</v>
      </c>
      <c r="G67" s="43">
        <v>0.44</v>
      </c>
      <c r="H67" s="43">
        <v>0.5</v>
      </c>
      <c r="I67" s="43">
        <v>0.61</v>
      </c>
      <c r="J67" s="43">
        <v>0.69</v>
      </c>
      <c r="K67" s="43">
        <v>0.76</v>
      </c>
      <c r="L67" s="33"/>
    </row>
    <row r="68" spans="2:12" ht="26.4" x14ac:dyDescent="0.25">
      <c r="B68" s="50" t="s">
        <v>312</v>
      </c>
      <c r="C68" s="38" t="s">
        <v>180</v>
      </c>
      <c r="D68" s="40">
        <v>384630</v>
      </c>
      <c r="E68" s="40">
        <v>868365</v>
      </c>
      <c r="F68" s="43">
        <v>0.44</v>
      </c>
      <c r="G68" s="43">
        <v>0.14000000000000001</v>
      </c>
      <c r="H68" s="43">
        <v>0.28000000000000003</v>
      </c>
      <c r="I68" s="43">
        <v>0.43</v>
      </c>
      <c r="J68" s="43">
        <v>0.56999999999999995</v>
      </c>
      <c r="K68" s="43">
        <v>0.68</v>
      </c>
      <c r="L68" s="33"/>
    </row>
    <row r="69" spans="2:12" ht="13.2" x14ac:dyDescent="0.25">
      <c r="B69" s="33" t="s">
        <v>249</v>
      </c>
      <c r="C69" s="38" t="s">
        <v>179</v>
      </c>
      <c r="D69" s="40">
        <v>376962</v>
      </c>
      <c r="E69" s="40">
        <v>930724</v>
      </c>
      <c r="F69" s="43">
        <v>0.41</v>
      </c>
      <c r="G69" s="43">
        <v>0.17</v>
      </c>
      <c r="H69" s="43">
        <v>0.28000000000000003</v>
      </c>
      <c r="I69" s="43">
        <v>0.41</v>
      </c>
      <c r="J69" s="43">
        <v>0.53</v>
      </c>
      <c r="K69" s="43">
        <v>0.65</v>
      </c>
      <c r="L69" s="33"/>
    </row>
    <row r="70" spans="2:12" ht="26.4" x14ac:dyDescent="0.25">
      <c r="B70" s="50" t="s">
        <v>313</v>
      </c>
      <c r="C70" s="38">
        <v>192</v>
      </c>
      <c r="D70" s="40">
        <v>417461</v>
      </c>
      <c r="E70" s="40">
        <v>722832</v>
      </c>
      <c r="F70" s="43">
        <v>0.57999999999999996</v>
      </c>
      <c r="G70" s="43">
        <v>0.33</v>
      </c>
      <c r="H70" s="43">
        <v>0.45</v>
      </c>
      <c r="I70" s="43">
        <v>0.56000000000000005</v>
      </c>
      <c r="J70" s="43">
        <v>0.67</v>
      </c>
      <c r="K70" s="43">
        <v>0.76</v>
      </c>
      <c r="L70" s="33"/>
    </row>
    <row r="71" spans="2:12" ht="26.4" x14ac:dyDescent="0.25">
      <c r="B71" s="50" t="s">
        <v>407</v>
      </c>
      <c r="C71" s="38" t="s">
        <v>181</v>
      </c>
      <c r="D71" s="40">
        <v>841016</v>
      </c>
      <c r="E71" s="40">
        <v>2189208</v>
      </c>
      <c r="F71" s="43">
        <v>0.38</v>
      </c>
      <c r="G71" s="43">
        <v>0.11</v>
      </c>
      <c r="H71" s="43">
        <v>0.2</v>
      </c>
      <c r="I71" s="43">
        <v>0.34</v>
      </c>
      <c r="J71" s="43">
        <v>0.5</v>
      </c>
      <c r="K71" s="43">
        <v>0.64</v>
      </c>
      <c r="L71" s="33"/>
    </row>
    <row r="72" spans="2:12" ht="26.4" x14ac:dyDescent="0.25">
      <c r="B72" s="50" t="s">
        <v>324</v>
      </c>
      <c r="C72" s="38">
        <v>518</v>
      </c>
      <c r="D72" s="40">
        <v>1177318</v>
      </c>
      <c r="E72" s="40">
        <v>2474278</v>
      </c>
      <c r="F72" s="43">
        <v>0.48</v>
      </c>
      <c r="G72" s="43">
        <v>0.28999999999999998</v>
      </c>
      <c r="H72" s="43">
        <v>0.4</v>
      </c>
      <c r="I72" s="43">
        <v>0.52</v>
      </c>
      <c r="J72" s="43">
        <v>0.63</v>
      </c>
      <c r="K72" s="43">
        <v>0.72</v>
      </c>
      <c r="L72" s="33"/>
    </row>
    <row r="73" spans="2:12" ht="13.2" x14ac:dyDescent="0.25">
      <c r="B73" s="33" t="s">
        <v>95</v>
      </c>
      <c r="C73" s="38">
        <v>24</v>
      </c>
      <c r="D73" s="40">
        <v>37952</v>
      </c>
      <c r="E73" s="40">
        <v>70874</v>
      </c>
      <c r="F73" s="43">
        <v>0.54</v>
      </c>
      <c r="G73" s="43">
        <v>0.2</v>
      </c>
      <c r="H73" s="43">
        <v>0.3</v>
      </c>
      <c r="I73" s="43">
        <v>0.43</v>
      </c>
      <c r="J73" s="43">
        <v>0.63</v>
      </c>
      <c r="K73" s="43">
        <v>0.72</v>
      </c>
      <c r="L73" s="33"/>
    </row>
    <row r="74" spans="2:12" ht="13.2" x14ac:dyDescent="0.25">
      <c r="B74" s="33" t="s">
        <v>97</v>
      </c>
      <c r="C74" s="38">
        <v>95</v>
      </c>
      <c r="D74" s="40">
        <v>154375</v>
      </c>
      <c r="E74" s="40">
        <v>355199</v>
      </c>
      <c r="F74" s="43">
        <v>0.43</v>
      </c>
      <c r="G74" s="43">
        <v>0.22</v>
      </c>
      <c r="H74" s="43">
        <v>0.34</v>
      </c>
      <c r="I74" s="43">
        <v>0.45</v>
      </c>
      <c r="J74" s="43">
        <v>0.53</v>
      </c>
      <c r="K74" s="43">
        <v>0.62</v>
      </c>
      <c r="L74" s="33"/>
    </row>
    <row r="75" spans="2:12" ht="13.2" x14ac:dyDescent="0.25">
      <c r="B75" s="33" t="s">
        <v>82</v>
      </c>
      <c r="C75" s="38">
        <v>30</v>
      </c>
      <c r="D75" s="40">
        <v>79803</v>
      </c>
      <c r="E75" s="40">
        <v>115389</v>
      </c>
      <c r="F75" s="43">
        <v>0.69</v>
      </c>
      <c r="G75" s="43">
        <v>0.48</v>
      </c>
      <c r="H75" s="43">
        <v>0.57999999999999996</v>
      </c>
      <c r="I75" s="43">
        <v>0.78</v>
      </c>
      <c r="J75" s="43">
        <v>0.88</v>
      </c>
      <c r="K75" s="43">
        <v>0.92</v>
      </c>
      <c r="L75" s="33"/>
    </row>
    <row r="76" spans="2:12" ht="13.2" x14ac:dyDescent="0.25">
      <c r="B76" s="33" t="s">
        <v>281</v>
      </c>
      <c r="C76" s="38">
        <v>24</v>
      </c>
      <c r="D76" s="40">
        <v>23730</v>
      </c>
      <c r="E76" s="40">
        <v>52654</v>
      </c>
      <c r="F76" s="43">
        <v>0.45</v>
      </c>
      <c r="G76" s="43">
        <v>0.09</v>
      </c>
      <c r="H76" s="43">
        <v>0.16</v>
      </c>
      <c r="I76" s="43">
        <v>0.27</v>
      </c>
      <c r="J76" s="43">
        <v>0.45</v>
      </c>
      <c r="K76" s="43">
        <v>0.62</v>
      </c>
      <c r="L76" s="33"/>
    </row>
    <row r="77" spans="2:12" ht="13.2" x14ac:dyDescent="0.25">
      <c r="B77" s="33" t="s">
        <v>256</v>
      </c>
      <c r="C77" s="38" t="s">
        <v>182</v>
      </c>
      <c r="D77" s="40">
        <v>270003</v>
      </c>
      <c r="E77" s="40">
        <v>560703</v>
      </c>
      <c r="F77" s="43">
        <v>0.48</v>
      </c>
      <c r="G77" s="43">
        <v>0.15</v>
      </c>
      <c r="H77" s="43">
        <v>0.27</v>
      </c>
      <c r="I77" s="43">
        <v>0.4</v>
      </c>
      <c r="J77" s="43">
        <v>0.56000000000000005</v>
      </c>
      <c r="K77" s="43">
        <v>0.64</v>
      </c>
      <c r="L77" s="33"/>
    </row>
    <row r="78" spans="2:12" ht="13.2" x14ac:dyDescent="0.25">
      <c r="B78" s="33" t="s">
        <v>100</v>
      </c>
      <c r="C78" s="38">
        <v>6</v>
      </c>
      <c r="D78" s="40">
        <v>335</v>
      </c>
      <c r="E78" s="40">
        <v>6738</v>
      </c>
      <c r="F78" s="43">
        <v>0.05</v>
      </c>
      <c r="G78" s="43"/>
      <c r="H78" s="43"/>
      <c r="I78" s="43"/>
      <c r="J78" s="43"/>
      <c r="K78" s="43"/>
      <c r="L78" s="33"/>
    </row>
    <row r="79" spans="2:12" ht="13.2" x14ac:dyDescent="0.25">
      <c r="B79" s="33" t="s">
        <v>103</v>
      </c>
      <c r="C79" s="38">
        <v>7</v>
      </c>
      <c r="D79" s="40">
        <v>10760</v>
      </c>
      <c r="E79" s="40">
        <v>18810</v>
      </c>
      <c r="F79" s="43">
        <v>0.56999999999999995</v>
      </c>
      <c r="G79" s="43"/>
      <c r="H79" s="43"/>
      <c r="I79" s="43"/>
      <c r="J79" s="43"/>
      <c r="K79" s="43"/>
      <c r="L79" s="33"/>
    </row>
    <row r="80" spans="2:12" ht="26.4" x14ac:dyDescent="0.25">
      <c r="B80" s="50" t="s">
        <v>315</v>
      </c>
      <c r="C80" s="38">
        <v>127</v>
      </c>
      <c r="D80" s="40">
        <v>297551</v>
      </c>
      <c r="E80" s="40">
        <v>484457</v>
      </c>
      <c r="F80" s="43">
        <v>0.61</v>
      </c>
      <c r="G80" s="43">
        <v>0.44</v>
      </c>
      <c r="H80" s="43">
        <v>0.51</v>
      </c>
      <c r="I80" s="43">
        <v>0.6</v>
      </c>
      <c r="J80" s="43">
        <v>0.71</v>
      </c>
      <c r="K80" s="43">
        <v>0.78</v>
      </c>
      <c r="L80" s="33"/>
    </row>
    <row r="81" spans="2:12" ht="26.4" x14ac:dyDescent="0.25">
      <c r="B81" s="50" t="s">
        <v>316</v>
      </c>
      <c r="C81" s="38" t="s">
        <v>183</v>
      </c>
      <c r="D81" s="40">
        <v>227644</v>
      </c>
      <c r="E81" s="40">
        <v>408336</v>
      </c>
      <c r="F81" s="43">
        <v>0.56000000000000005</v>
      </c>
      <c r="G81" s="43">
        <v>0.36</v>
      </c>
      <c r="H81" s="43">
        <v>0.45</v>
      </c>
      <c r="I81" s="43">
        <v>0.56999999999999995</v>
      </c>
      <c r="J81" s="43">
        <v>0.67</v>
      </c>
      <c r="K81" s="43">
        <v>0.75</v>
      </c>
      <c r="L81" s="33"/>
    </row>
    <row r="82" spans="2:12" ht="13.2" x14ac:dyDescent="0.25">
      <c r="B82" s="33" t="s">
        <v>260</v>
      </c>
      <c r="C82" s="38">
        <v>294</v>
      </c>
      <c r="D82" s="40">
        <v>554719</v>
      </c>
      <c r="E82" s="40">
        <v>818880</v>
      </c>
      <c r="F82" s="43">
        <v>0.68</v>
      </c>
      <c r="G82" s="43">
        <v>0.41</v>
      </c>
      <c r="H82" s="43">
        <v>0.53</v>
      </c>
      <c r="I82" s="43">
        <v>0.69</v>
      </c>
      <c r="J82" s="43">
        <v>0.82</v>
      </c>
      <c r="K82" s="43">
        <v>0.91</v>
      </c>
      <c r="L82" s="33"/>
    </row>
    <row r="83" spans="2:12" ht="13.2" x14ac:dyDescent="0.25">
      <c r="B83" s="33" t="s">
        <v>107</v>
      </c>
      <c r="C83" s="38">
        <v>94</v>
      </c>
      <c r="D83" s="40">
        <v>197290</v>
      </c>
      <c r="E83" s="40">
        <v>350356</v>
      </c>
      <c r="F83" s="43">
        <v>0.56000000000000005</v>
      </c>
      <c r="G83" s="43">
        <v>0.37</v>
      </c>
      <c r="H83" s="43">
        <v>0.5</v>
      </c>
      <c r="I83" s="43">
        <v>0.56999999999999995</v>
      </c>
      <c r="J83" s="43">
        <v>0.65</v>
      </c>
      <c r="K83" s="43">
        <v>0.77</v>
      </c>
      <c r="L83" s="33"/>
    </row>
    <row r="84" spans="2:12" ht="15.6" x14ac:dyDescent="0.25">
      <c r="B84" s="51" t="s">
        <v>400</v>
      </c>
      <c r="C84" s="38"/>
      <c r="D84" s="40"/>
      <c r="E84" s="40"/>
      <c r="F84" s="43"/>
      <c r="G84" s="43"/>
      <c r="H84" s="43"/>
      <c r="I84" s="43"/>
      <c r="J84" s="43"/>
      <c r="K84" s="43"/>
      <c r="L84" s="33"/>
    </row>
    <row r="85" spans="2:12" ht="13.2" x14ac:dyDescent="0.25">
      <c r="B85" s="33" t="s">
        <v>175</v>
      </c>
      <c r="C85" s="38">
        <v>133</v>
      </c>
      <c r="D85" s="40">
        <v>517837</v>
      </c>
      <c r="E85" s="40">
        <v>887259</v>
      </c>
      <c r="F85" s="43">
        <v>0.57999999999999996</v>
      </c>
      <c r="G85" s="43">
        <v>0.23</v>
      </c>
      <c r="H85" s="43">
        <v>0.5</v>
      </c>
      <c r="I85" s="43">
        <v>0.65</v>
      </c>
      <c r="J85" s="43">
        <v>0.81</v>
      </c>
      <c r="K85" s="43">
        <v>0.9</v>
      </c>
      <c r="L85" s="33"/>
    </row>
    <row r="86" spans="2:12" ht="13.2" x14ac:dyDescent="0.25">
      <c r="B86" s="51" t="s">
        <v>308</v>
      </c>
      <c r="C86" s="38"/>
      <c r="D86" s="40"/>
      <c r="E86" s="40"/>
      <c r="F86" s="37"/>
      <c r="G86" s="37"/>
      <c r="H86" s="37"/>
      <c r="I86" s="37"/>
      <c r="J86" s="37"/>
      <c r="K86" s="37"/>
      <c r="L86" s="33"/>
    </row>
    <row r="87" spans="2:12" ht="13.2" x14ac:dyDescent="0.25">
      <c r="B87" s="33" t="s">
        <v>262</v>
      </c>
      <c r="C87" s="38" t="s">
        <v>184</v>
      </c>
      <c r="D87" s="40">
        <v>400435</v>
      </c>
      <c r="E87" s="40">
        <v>2005163</v>
      </c>
      <c r="F87" s="43">
        <v>0.2</v>
      </c>
      <c r="G87" s="43">
        <v>0.08</v>
      </c>
      <c r="H87" s="43">
        <v>0.12</v>
      </c>
      <c r="I87" s="43">
        <v>0.19</v>
      </c>
      <c r="J87" s="43">
        <v>0.3</v>
      </c>
      <c r="K87" s="43">
        <v>0.4</v>
      </c>
      <c r="L87" s="33"/>
    </row>
    <row r="88" spans="2:12" ht="13.2" x14ac:dyDescent="0.25">
      <c r="B88" s="33" t="s">
        <v>309</v>
      </c>
      <c r="C88" s="38" t="s">
        <v>185</v>
      </c>
      <c r="D88" s="40">
        <v>3538</v>
      </c>
      <c r="E88" s="40">
        <v>38994</v>
      </c>
      <c r="F88" s="43">
        <v>0.09</v>
      </c>
      <c r="G88" s="43">
        <v>0.02</v>
      </c>
      <c r="H88" s="43">
        <v>0.03</v>
      </c>
      <c r="I88" s="43">
        <v>0.06</v>
      </c>
      <c r="J88" s="43">
        <v>0.13</v>
      </c>
      <c r="K88" s="43">
        <v>0.15</v>
      </c>
      <c r="L88" s="33"/>
    </row>
    <row r="89" spans="2:12" ht="13.2" x14ac:dyDescent="0.25">
      <c r="B89" s="33" t="s">
        <v>310</v>
      </c>
      <c r="C89" s="38">
        <v>11</v>
      </c>
      <c r="D89" s="40">
        <v>9371</v>
      </c>
      <c r="E89" s="40">
        <v>34515</v>
      </c>
      <c r="F89" s="43">
        <v>0.27</v>
      </c>
      <c r="G89" s="43"/>
      <c r="H89" s="43"/>
      <c r="I89" s="43"/>
      <c r="J89" s="43"/>
      <c r="K89" s="43"/>
      <c r="L89" s="33"/>
    </row>
    <row r="90" spans="2:12" ht="13.2" x14ac:dyDescent="0.25">
      <c r="B90" s="51" t="s">
        <v>114</v>
      </c>
      <c r="C90" s="38"/>
      <c r="D90" s="40"/>
      <c r="E90" s="40"/>
      <c r="F90" s="43"/>
      <c r="G90" s="43"/>
      <c r="H90" s="43"/>
      <c r="I90" s="43"/>
      <c r="J90" s="43"/>
      <c r="K90" s="43"/>
      <c r="L90" s="33"/>
    </row>
    <row r="91" spans="2:12" ht="13.2" x14ac:dyDescent="0.25">
      <c r="B91" s="33" t="s">
        <v>265</v>
      </c>
      <c r="C91" s="38">
        <v>15</v>
      </c>
      <c r="D91" s="40">
        <v>8545</v>
      </c>
      <c r="E91" s="40">
        <v>62890</v>
      </c>
      <c r="F91" s="43">
        <v>0.14000000000000001</v>
      </c>
      <c r="G91" s="43"/>
      <c r="H91" s="43"/>
      <c r="I91" s="43"/>
      <c r="J91" s="43"/>
      <c r="K91" s="43"/>
      <c r="L91" s="33"/>
    </row>
    <row r="92" spans="2:12" ht="13.2" x14ac:dyDescent="0.25">
      <c r="B92" s="33" t="s">
        <v>116</v>
      </c>
      <c r="C92" s="38">
        <v>5</v>
      </c>
      <c r="D92" s="40">
        <v>1085</v>
      </c>
      <c r="E92" s="40">
        <v>8375</v>
      </c>
      <c r="F92" s="43">
        <v>0.13</v>
      </c>
      <c r="G92" s="43"/>
      <c r="H92" s="43"/>
      <c r="I92" s="43"/>
      <c r="J92" s="43"/>
      <c r="K92" s="43"/>
      <c r="L92" s="33"/>
    </row>
    <row r="93" spans="2:12" ht="13.2" x14ac:dyDescent="0.25">
      <c r="B93" s="33" t="s">
        <v>266</v>
      </c>
      <c r="C93" s="38">
        <v>65</v>
      </c>
      <c r="D93" s="40">
        <v>3360</v>
      </c>
      <c r="E93" s="40">
        <v>123866</v>
      </c>
      <c r="F93" s="43">
        <v>0.03</v>
      </c>
      <c r="G93" s="43">
        <v>0</v>
      </c>
      <c r="H93" s="43">
        <v>0.01</v>
      </c>
      <c r="I93" s="43">
        <v>0.02</v>
      </c>
      <c r="J93" s="43">
        <v>0.03</v>
      </c>
      <c r="K93" s="43">
        <v>0.05</v>
      </c>
      <c r="L93" s="33"/>
    </row>
    <row r="94" spans="2:12" ht="13.2" x14ac:dyDescent="0.25">
      <c r="B94" s="33" t="s">
        <v>75</v>
      </c>
      <c r="C94" s="38">
        <v>5</v>
      </c>
      <c r="D94" s="40">
        <v>2028</v>
      </c>
      <c r="E94" s="40">
        <v>9105</v>
      </c>
      <c r="F94" s="43">
        <v>0.22</v>
      </c>
      <c r="G94" s="43"/>
      <c r="H94" s="43"/>
      <c r="I94" s="43"/>
      <c r="J94" s="43"/>
      <c r="K94" s="43"/>
      <c r="L94" s="33"/>
    </row>
    <row r="95" spans="2:12" ht="13.2" x14ac:dyDescent="0.25">
      <c r="B95" s="33" t="s">
        <v>125</v>
      </c>
      <c r="C95" s="38">
        <v>11</v>
      </c>
      <c r="D95" s="40">
        <v>15947</v>
      </c>
      <c r="E95" s="40">
        <v>67947</v>
      </c>
      <c r="F95" s="43">
        <v>0.23</v>
      </c>
      <c r="G95" s="43"/>
      <c r="H95" s="43"/>
      <c r="I95" s="43"/>
      <c r="J95" s="43"/>
      <c r="K95" s="43"/>
      <c r="L95" s="33"/>
    </row>
    <row r="96" spans="2:12" ht="13.2" x14ac:dyDescent="0.25">
      <c r="B96" s="33" t="s">
        <v>123</v>
      </c>
      <c r="C96" s="38">
        <v>6</v>
      </c>
      <c r="D96" s="40">
        <v>4320</v>
      </c>
      <c r="E96" s="40">
        <v>38168</v>
      </c>
      <c r="F96" s="43">
        <v>0.11</v>
      </c>
      <c r="G96" s="43"/>
      <c r="H96" s="43"/>
      <c r="I96" s="43"/>
      <c r="J96" s="43"/>
      <c r="K96" s="43"/>
      <c r="L96" s="33"/>
    </row>
    <row r="97" spans="2:12" ht="13.2" x14ac:dyDescent="0.25">
      <c r="B97" s="33" t="s">
        <v>127</v>
      </c>
      <c r="C97" s="38" t="s">
        <v>186</v>
      </c>
      <c r="D97" s="40">
        <v>10052</v>
      </c>
      <c r="E97" s="40">
        <v>107382</v>
      </c>
      <c r="F97" s="43">
        <v>0.09</v>
      </c>
      <c r="G97" s="43">
        <v>0.01</v>
      </c>
      <c r="H97" s="43">
        <v>0.02</v>
      </c>
      <c r="I97" s="43">
        <v>0.04</v>
      </c>
      <c r="J97" s="43">
        <v>7.0000000000000007E-2</v>
      </c>
      <c r="K97" s="43">
        <v>0.21</v>
      </c>
      <c r="L97" s="33"/>
    </row>
    <row r="98" spans="2:12" ht="13.2" x14ac:dyDescent="0.25">
      <c r="B98" s="33" t="s">
        <v>130</v>
      </c>
      <c r="C98" s="38">
        <v>10</v>
      </c>
      <c r="D98" s="40">
        <v>7899</v>
      </c>
      <c r="E98" s="40">
        <v>34005</v>
      </c>
      <c r="F98" s="43">
        <v>0.23</v>
      </c>
      <c r="G98" s="43"/>
      <c r="H98" s="43"/>
      <c r="I98" s="43"/>
      <c r="J98" s="43"/>
      <c r="K98" s="43"/>
      <c r="L98" s="33"/>
    </row>
    <row r="99" spans="2:12" ht="13.2" x14ac:dyDescent="0.25">
      <c r="B99" s="33" t="s">
        <v>271</v>
      </c>
      <c r="C99" s="38">
        <v>32</v>
      </c>
      <c r="D99" s="40">
        <v>1810</v>
      </c>
      <c r="E99" s="40">
        <v>33918</v>
      </c>
      <c r="F99" s="43">
        <v>0.05</v>
      </c>
      <c r="G99" s="43">
        <v>0</v>
      </c>
      <c r="H99" s="43">
        <v>0.01</v>
      </c>
      <c r="I99" s="43">
        <v>0.01</v>
      </c>
      <c r="J99" s="43">
        <v>0.02</v>
      </c>
      <c r="K99" s="43">
        <v>0.1</v>
      </c>
      <c r="L99" s="33"/>
    </row>
    <row r="100" spans="2:12" ht="13.2" x14ac:dyDescent="0.25">
      <c r="B100" s="33" t="s">
        <v>273</v>
      </c>
      <c r="C100" s="38" t="s">
        <v>187</v>
      </c>
      <c r="D100" s="40">
        <v>1711</v>
      </c>
      <c r="E100" s="40">
        <v>58883</v>
      </c>
      <c r="F100" s="43">
        <v>0.03</v>
      </c>
      <c r="G100" s="43">
        <v>0</v>
      </c>
      <c r="H100" s="43">
        <v>0.01</v>
      </c>
      <c r="I100" s="43">
        <v>0.01</v>
      </c>
      <c r="J100" s="43">
        <v>0.03</v>
      </c>
      <c r="K100" s="43">
        <v>0.06</v>
      </c>
      <c r="L100" s="33"/>
    </row>
    <row r="101" spans="2:12" ht="13.2" x14ac:dyDescent="0.25">
      <c r="B101" s="33" t="s">
        <v>136</v>
      </c>
      <c r="C101" s="38" t="s">
        <v>188</v>
      </c>
      <c r="D101" s="40">
        <v>615168</v>
      </c>
      <c r="E101" s="40">
        <v>3308037</v>
      </c>
      <c r="F101" s="43">
        <v>0.19</v>
      </c>
      <c r="G101" s="43">
        <v>0.06</v>
      </c>
      <c r="H101" s="43">
        <v>0.1</v>
      </c>
      <c r="I101" s="43">
        <v>0.15</v>
      </c>
      <c r="J101" s="43">
        <v>0.23</v>
      </c>
      <c r="K101" s="43">
        <v>0.32</v>
      </c>
      <c r="L101" s="33"/>
    </row>
    <row r="102" spans="2:12" ht="13.2" x14ac:dyDescent="0.25">
      <c r="B102" s="33" t="s">
        <v>321</v>
      </c>
      <c r="C102" s="38" t="s">
        <v>189</v>
      </c>
      <c r="D102" s="40">
        <v>1304991</v>
      </c>
      <c r="E102" s="40">
        <v>8702804</v>
      </c>
      <c r="F102" s="43">
        <v>0.15</v>
      </c>
      <c r="G102" s="43">
        <v>0.05</v>
      </c>
      <c r="H102" s="43">
        <v>0.08</v>
      </c>
      <c r="I102" s="43">
        <v>0.12</v>
      </c>
      <c r="J102" s="43">
        <v>0.18</v>
      </c>
      <c r="K102" s="43">
        <v>0.27</v>
      </c>
      <c r="L102" s="33"/>
    </row>
    <row r="103" spans="2:12" ht="13.2" x14ac:dyDescent="0.25">
      <c r="B103" s="33" t="s">
        <v>95</v>
      </c>
      <c r="C103" s="38">
        <v>39</v>
      </c>
      <c r="D103" s="40">
        <v>32628</v>
      </c>
      <c r="E103" s="40">
        <v>206933</v>
      </c>
      <c r="F103" s="43">
        <v>0.16</v>
      </c>
      <c r="G103" s="43">
        <v>7.0000000000000007E-2</v>
      </c>
      <c r="H103" s="43">
        <v>0.11</v>
      </c>
      <c r="I103" s="43">
        <v>0.15</v>
      </c>
      <c r="J103" s="43">
        <v>0.19</v>
      </c>
      <c r="K103" s="43">
        <v>0.32</v>
      </c>
      <c r="L103" s="33"/>
    </row>
    <row r="104" spans="2:12" ht="13.2" x14ac:dyDescent="0.25">
      <c r="B104" s="33" t="s">
        <v>97</v>
      </c>
      <c r="C104" s="38">
        <v>39</v>
      </c>
      <c r="D104" s="40">
        <v>31344</v>
      </c>
      <c r="E104" s="40">
        <v>195245</v>
      </c>
      <c r="F104" s="43">
        <v>0.16</v>
      </c>
      <c r="G104" s="43">
        <v>0.06</v>
      </c>
      <c r="H104" s="43">
        <v>0.08</v>
      </c>
      <c r="I104" s="43">
        <v>0.16</v>
      </c>
      <c r="J104" s="43">
        <v>0.21</v>
      </c>
      <c r="K104" s="43">
        <v>0.28999999999999998</v>
      </c>
      <c r="L104" s="33"/>
    </row>
    <row r="105" spans="2:12" ht="13.2" x14ac:dyDescent="0.25">
      <c r="B105" s="33" t="s">
        <v>9</v>
      </c>
      <c r="C105" s="38" t="s">
        <v>193</v>
      </c>
      <c r="D105" s="40">
        <v>92107</v>
      </c>
      <c r="E105" s="40">
        <v>885996</v>
      </c>
      <c r="F105" s="43">
        <v>0.1</v>
      </c>
      <c r="G105" s="43">
        <v>0.03</v>
      </c>
      <c r="H105" s="43">
        <v>0.05</v>
      </c>
      <c r="I105" s="43">
        <v>0.09</v>
      </c>
      <c r="J105" s="43">
        <v>0.13</v>
      </c>
      <c r="K105" s="43">
        <v>0.17</v>
      </c>
      <c r="L105" s="33"/>
    </row>
    <row r="106" spans="2:12" ht="13.2" x14ac:dyDescent="0.25">
      <c r="B106" s="33" t="s">
        <v>170</v>
      </c>
      <c r="C106" s="38">
        <v>10</v>
      </c>
      <c r="D106" s="40">
        <v>13028</v>
      </c>
      <c r="E106" s="40">
        <v>80016</v>
      </c>
      <c r="F106" s="43">
        <v>0.16</v>
      </c>
      <c r="G106" s="43"/>
      <c r="H106" s="43"/>
      <c r="I106" s="43"/>
      <c r="J106" s="43"/>
      <c r="K106" s="43"/>
      <c r="L106" s="33"/>
    </row>
    <row r="107" spans="2:12" ht="13.2" x14ac:dyDescent="0.25">
      <c r="B107" s="33" t="s">
        <v>281</v>
      </c>
      <c r="C107" s="38" t="s">
        <v>191</v>
      </c>
      <c r="D107" s="40">
        <v>33086</v>
      </c>
      <c r="E107" s="40">
        <v>130110</v>
      </c>
      <c r="F107" s="43">
        <v>0.25</v>
      </c>
      <c r="G107" s="43">
        <v>0.02</v>
      </c>
      <c r="H107" s="43">
        <v>0.09</v>
      </c>
      <c r="I107" s="43">
        <v>0.18</v>
      </c>
      <c r="J107" s="43">
        <v>0.25</v>
      </c>
      <c r="K107" s="43">
        <v>0.35</v>
      </c>
      <c r="L107" s="33"/>
    </row>
    <row r="108" spans="2:12" ht="13.2" x14ac:dyDescent="0.25">
      <c r="B108" s="33" t="s">
        <v>256</v>
      </c>
      <c r="C108" s="38" t="s">
        <v>190</v>
      </c>
      <c r="D108" s="40">
        <v>105530</v>
      </c>
      <c r="E108" s="40">
        <v>557834</v>
      </c>
      <c r="F108" s="43">
        <v>0.19</v>
      </c>
      <c r="G108" s="43">
        <v>0.02</v>
      </c>
      <c r="H108" s="43">
        <v>0.04</v>
      </c>
      <c r="I108" s="43">
        <v>0.09</v>
      </c>
      <c r="J108" s="43">
        <v>0.22</v>
      </c>
      <c r="K108" s="43">
        <v>0.34</v>
      </c>
      <c r="L108" s="33"/>
    </row>
    <row r="109" spans="2:12" ht="13.2" x14ac:dyDescent="0.25">
      <c r="B109" s="33" t="s">
        <v>322</v>
      </c>
      <c r="C109" s="38" t="s">
        <v>194</v>
      </c>
      <c r="D109" s="40">
        <v>1242</v>
      </c>
      <c r="E109" s="40">
        <v>9088</v>
      </c>
      <c r="F109" s="43">
        <v>0.14000000000000001</v>
      </c>
      <c r="G109" s="43"/>
      <c r="H109" s="43"/>
      <c r="I109" s="43"/>
      <c r="J109" s="43"/>
      <c r="K109" s="43"/>
      <c r="L109" s="33"/>
    </row>
    <row r="110" spans="2:12" ht="13.2" x14ac:dyDescent="0.25">
      <c r="B110" s="33" t="s">
        <v>286</v>
      </c>
      <c r="C110" s="38">
        <v>12</v>
      </c>
      <c r="D110" s="40">
        <v>4283</v>
      </c>
      <c r="E110" s="40">
        <v>31978</v>
      </c>
      <c r="F110" s="43">
        <v>0.13</v>
      </c>
      <c r="G110" s="43"/>
      <c r="H110" s="43"/>
      <c r="I110" s="43"/>
      <c r="J110" s="43"/>
      <c r="K110" s="43"/>
      <c r="L110" s="33"/>
    </row>
    <row r="111" spans="2:12" ht="13.2" x14ac:dyDescent="0.25">
      <c r="B111" s="33" t="s">
        <v>323</v>
      </c>
      <c r="C111" s="38">
        <v>8</v>
      </c>
      <c r="D111" s="40">
        <v>13765</v>
      </c>
      <c r="E111" s="40">
        <v>45583</v>
      </c>
      <c r="F111" s="43">
        <v>0.3</v>
      </c>
      <c r="G111" s="43"/>
      <c r="H111" s="43"/>
      <c r="I111" s="43"/>
      <c r="J111" s="43"/>
      <c r="K111" s="43"/>
      <c r="L111" s="33"/>
    </row>
    <row r="112" spans="2:12" ht="13.2" x14ac:dyDescent="0.25">
      <c r="B112" s="33" t="s">
        <v>283</v>
      </c>
      <c r="C112" s="38">
        <v>96</v>
      </c>
      <c r="D112" s="40">
        <v>3128</v>
      </c>
      <c r="E112" s="40">
        <v>161628</v>
      </c>
      <c r="F112" s="43">
        <v>0.02</v>
      </c>
      <c r="G112" s="43">
        <v>0</v>
      </c>
      <c r="H112" s="43">
        <v>0</v>
      </c>
      <c r="I112" s="43">
        <v>0.01</v>
      </c>
      <c r="J112" s="43">
        <v>0.02</v>
      </c>
      <c r="K112" s="43">
        <v>0.03</v>
      </c>
      <c r="L112" s="33"/>
    </row>
    <row r="113" spans="2:12" ht="13.2" x14ac:dyDescent="0.25">
      <c r="B113" s="33" t="s">
        <v>157</v>
      </c>
      <c r="C113" s="38">
        <v>19</v>
      </c>
      <c r="D113" s="40">
        <v>34422</v>
      </c>
      <c r="E113" s="40">
        <v>139868</v>
      </c>
      <c r="F113" s="43">
        <v>0.25</v>
      </c>
      <c r="G113" s="43"/>
      <c r="H113" s="43"/>
      <c r="I113" s="43"/>
      <c r="J113" s="43"/>
      <c r="K113" s="43"/>
      <c r="L113" s="33"/>
    </row>
    <row r="114" spans="2:12" ht="13.2" x14ac:dyDescent="0.25">
      <c r="B114" s="33" t="s">
        <v>11</v>
      </c>
      <c r="C114" s="38" t="s">
        <v>195</v>
      </c>
      <c r="D114" s="40">
        <v>98631</v>
      </c>
      <c r="E114" s="40">
        <v>1168934</v>
      </c>
      <c r="F114" s="43">
        <v>0.08</v>
      </c>
      <c r="G114" s="43">
        <v>0.03</v>
      </c>
      <c r="H114" s="43">
        <v>0.05</v>
      </c>
      <c r="I114" s="43">
        <v>0.08</v>
      </c>
      <c r="J114" s="43">
        <v>0.11</v>
      </c>
      <c r="K114" s="43">
        <v>0.14000000000000001</v>
      </c>
      <c r="L114" s="33"/>
    </row>
    <row r="115" spans="2:12" ht="13.2" x14ac:dyDescent="0.25">
      <c r="B115" s="33" t="s">
        <v>12</v>
      </c>
      <c r="C115" s="38" t="s">
        <v>196</v>
      </c>
      <c r="D115" s="40">
        <v>303472</v>
      </c>
      <c r="E115" s="40">
        <v>1811541</v>
      </c>
      <c r="F115" s="43">
        <v>0.17</v>
      </c>
      <c r="G115" s="43">
        <v>0.06</v>
      </c>
      <c r="H115" s="43">
        <v>0.09</v>
      </c>
      <c r="I115" s="43">
        <v>0.15</v>
      </c>
      <c r="J115" s="43">
        <v>0.22</v>
      </c>
      <c r="K115" s="43">
        <v>0.28000000000000003</v>
      </c>
      <c r="L115" s="33"/>
    </row>
    <row r="116" spans="2:12" ht="13.2" x14ac:dyDescent="0.25">
      <c r="B116" s="33" t="s">
        <v>167</v>
      </c>
      <c r="C116" s="38" t="s">
        <v>197</v>
      </c>
      <c r="D116" s="40">
        <v>109619</v>
      </c>
      <c r="E116" s="40">
        <v>731211</v>
      </c>
      <c r="F116" s="43">
        <v>0.15</v>
      </c>
      <c r="G116" s="43">
        <v>7.0000000000000007E-2</v>
      </c>
      <c r="H116" s="43">
        <v>0.09</v>
      </c>
      <c r="I116" s="43">
        <v>0.14000000000000001</v>
      </c>
      <c r="J116" s="43">
        <v>0.2</v>
      </c>
      <c r="K116" s="43">
        <v>0.27</v>
      </c>
      <c r="L116" s="33"/>
    </row>
    <row r="117" spans="2:12" ht="13.2" x14ac:dyDescent="0.25">
      <c r="B117" s="33" t="s">
        <v>289</v>
      </c>
      <c r="C117" s="38">
        <v>20</v>
      </c>
      <c r="D117" s="40">
        <v>21217</v>
      </c>
      <c r="E117" s="40">
        <v>89692</v>
      </c>
      <c r="F117" s="43">
        <v>0.24</v>
      </c>
      <c r="G117" s="43">
        <v>0.1</v>
      </c>
      <c r="H117" s="43">
        <v>0.11</v>
      </c>
      <c r="I117" s="43">
        <v>0.19</v>
      </c>
      <c r="J117" s="43">
        <v>0.32</v>
      </c>
      <c r="K117" s="43">
        <v>0.47</v>
      </c>
      <c r="L117" s="33"/>
    </row>
    <row r="118" spans="2:12" ht="13.2" x14ac:dyDescent="0.25">
      <c r="B118" s="33" t="s">
        <v>149</v>
      </c>
      <c r="C118" s="38" t="s">
        <v>192</v>
      </c>
      <c r="D118" s="40">
        <v>133</v>
      </c>
      <c r="E118" s="40">
        <v>8574</v>
      </c>
      <c r="F118" s="43">
        <v>0.02</v>
      </c>
      <c r="G118" s="43"/>
      <c r="H118" s="43"/>
      <c r="I118" s="43"/>
      <c r="J118" s="43"/>
      <c r="K118" s="43"/>
      <c r="L118" s="33"/>
    </row>
    <row r="119" spans="2:12" ht="13.2" x14ac:dyDescent="0.25">
      <c r="B119" s="51" t="s">
        <v>291</v>
      </c>
      <c r="C119" s="38"/>
      <c r="D119" s="40"/>
      <c r="E119" s="40"/>
      <c r="F119" s="43"/>
      <c r="G119" s="43"/>
      <c r="H119" s="43"/>
      <c r="I119" s="43"/>
      <c r="J119" s="43"/>
      <c r="K119" s="43"/>
      <c r="L119" s="33"/>
    </row>
    <row r="120" spans="2:12" ht="15" x14ac:dyDescent="0.3">
      <c r="B120" s="33" t="s">
        <v>413</v>
      </c>
      <c r="C120" s="38" t="s">
        <v>394</v>
      </c>
      <c r="D120" s="40">
        <v>8122</v>
      </c>
      <c r="E120" s="40">
        <v>39571</v>
      </c>
      <c r="F120" s="43">
        <v>0.21</v>
      </c>
      <c r="G120" s="43"/>
      <c r="H120" s="43"/>
      <c r="I120" s="43"/>
      <c r="J120" s="43"/>
      <c r="K120" s="43"/>
      <c r="L120" s="33"/>
    </row>
    <row r="122" spans="2:12" ht="13.2" x14ac:dyDescent="0.25">
      <c r="B122" s="55" t="s">
        <v>398</v>
      </c>
    </row>
    <row r="123" spans="2:12" ht="13.2" x14ac:dyDescent="0.25">
      <c r="B123" s="55"/>
    </row>
    <row r="124" spans="2:12" x14ac:dyDescent="0.25">
      <c r="B124" s="160" t="s">
        <v>318</v>
      </c>
      <c r="C124" s="161"/>
      <c r="D124" s="161"/>
      <c r="E124" s="161"/>
      <c r="F124" s="162" t="s">
        <v>319</v>
      </c>
      <c r="G124" s="163"/>
      <c r="H124" s="163"/>
      <c r="I124" s="163"/>
      <c r="J124" s="163"/>
      <c r="K124" s="163"/>
    </row>
    <row r="125" spans="2:12" x14ac:dyDescent="0.25">
      <c r="B125" s="161"/>
      <c r="C125" s="161"/>
      <c r="D125" s="161"/>
      <c r="E125" s="161"/>
      <c r="F125" s="163"/>
      <c r="G125" s="163"/>
      <c r="H125" s="163"/>
      <c r="I125" s="163"/>
      <c r="J125" s="163"/>
      <c r="K125" s="163"/>
    </row>
    <row r="126" spans="2:12" ht="13.2" x14ac:dyDescent="0.25">
      <c r="B126" s="164" t="s">
        <v>320</v>
      </c>
      <c r="C126" s="165"/>
      <c r="D126" s="165"/>
      <c r="E126" s="165"/>
      <c r="F126" s="161"/>
      <c r="G126" s="161"/>
      <c r="H126" s="161"/>
      <c r="I126" s="161"/>
      <c r="J126" s="44"/>
      <c r="K126" s="44"/>
    </row>
    <row r="127" spans="2:12" ht="13.2" x14ac:dyDescent="0.25">
      <c r="B127" s="33"/>
      <c r="C127" s="40"/>
      <c r="D127" s="40"/>
      <c r="E127" s="40"/>
      <c r="F127" s="37"/>
      <c r="G127" s="37"/>
      <c r="H127" s="37"/>
      <c r="I127" s="37"/>
      <c r="J127" s="37"/>
      <c r="K127" s="37"/>
    </row>
    <row r="128" spans="2:12" ht="41.25" customHeight="1" x14ac:dyDescent="0.25">
      <c r="B128" s="166" t="s">
        <v>433</v>
      </c>
      <c r="C128" s="167"/>
      <c r="D128" s="167"/>
      <c r="E128" s="167"/>
      <c r="F128" s="167"/>
      <c r="G128" s="167"/>
      <c r="H128" s="167"/>
      <c r="I128" s="167"/>
      <c r="J128" s="167"/>
      <c r="K128" s="167"/>
    </row>
    <row r="129" spans="2:12" ht="12" customHeight="1" x14ac:dyDescent="0.25">
      <c r="B129" s="33" t="s">
        <v>402</v>
      </c>
      <c r="C129" s="40"/>
      <c r="D129" s="40"/>
      <c r="E129" s="40"/>
      <c r="F129" s="37"/>
      <c r="G129" s="37"/>
      <c r="H129" s="37"/>
      <c r="I129" s="37"/>
      <c r="J129" s="37"/>
      <c r="K129" s="37"/>
    </row>
    <row r="130" spans="2:12" ht="13.2" x14ac:dyDescent="0.25">
      <c r="B130" s="159" t="s">
        <v>435</v>
      </c>
      <c r="C130" s="159"/>
      <c r="D130" s="159"/>
      <c r="E130" s="159"/>
      <c r="F130" s="159"/>
      <c r="G130" s="159"/>
      <c r="H130" s="159"/>
      <c r="I130" s="159"/>
      <c r="J130" s="159"/>
      <c r="K130" s="159"/>
    </row>
    <row r="132" spans="2:12" x14ac:dyDescent="0.25">
      <c r="B132" s="144" t="s">
        <v>441</v>
      </c>
      <c r="L132" s="144"/>
    </row>
  </sheetData>
  <mergeCells count="10">
    <mergeCell ref="A1:K1"/>
    <mergeCell ref="B2:F2"/>
    <mergeCell ref="G2:K2"/>
    <mergeCell ref="B63:F63"/>
    <mergeCell ref="G63:L63"/>
    <mergeCell ref="B130:K130"/>
    <mergeCell ref="B124:E125"/>
    <mergeCell ref="F124:K125"/>
    <mergeCell ref="B126:I126"/>
    <mergeCell ref="B128:K128"/>
  </mergeCells>
  <pageMargins left="0.75" right="0.75" top="1" bottom="1" header="0.5" footer="0.5"/>
  <pageSetup scale="72" orientation="portrait" r:id="rId1"/>
  <headerFooter alignWithMargins="0"/>
  <rowBreaks count="2" manualBreakCount="2">
    <brk id="61" max="10" man="1"/>
    <brk id="123" max="10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zoomScaleNormal="100" workbookViewId="0">
      <selection activeCell="A50" sqref="A50"/>
    </sheetView>
  </sheetViews>
  <sheetFormatPr defaultColWidth="9.109375" defaultRowHeight="13.2" x14ac:dyDescent="0.25"/>
  <cols>
    <col min="1" max="1" width="29.44140625" style="33" customWidth="1"/>
    <col min="2" max="2" width="10.88671875" style="33" customWidth="1"/>
    <col min="3" max="3" width="11.109375" style="33" customWidth="1"/>
    <col min="4" max="4" width="11.5546875" style="33" customWidth="1"/>
    <col min="5" max="7" width="7.88671875" style="33" customWidth="1"/>
    <col min="8" max="8" width="9" style="33" customWidth="1"/>
    <col min="9" max="10" width="7.88671875" style="33" customWidth="1"/>
    <col min="11" max="16384" width="9.109375" style="33"/>
  </cols>
  <sheetData>
    <row r="1" spans="1:10" ht="33.75" customHeight="1" x14ac:dyDescent="0.25">
      <c r="A1" s="170" t="s">
        <v>209</v>
      </c>
      <c r="B1" s="170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0" t="s">
        <v>199</v>
      </c>
      <c r="B2" s="170"/>
      <c r="C2" s="161"/>
      <c r="D2" s="161"/>
      <c r="E2" s="161"/>
      <c r="F2" s="169" t="s">
        <v>60</v>
      </c>
      <c r="G2" s="169"/>
      <c r="H2" s="169"/>
      <c r="I2" s="169"/>
      <c r="J2" s="169"/>
    </row>
    <row r="3" spans="1:10" ht="39.6" x14ac:dyDescent="0.25">
      <c r="A3" s="28" t="s">
        <v>62</v>
      </c>
      <c r="B3" s="29" t="s">
        <v>63</v>
      </c>
      <c r="C3" s="29" t="s">
        <v>414</v>
      </c>
      <c r="D3" s="29" t="s">
        <v>200</v>
      </c>
      <c r="E3" s="30" t="s">
        <v>66</v>
      </c>
      <c r="F3" s="30" t="s">
        <v>67</v>
      </c>
      <c r="G3" s="30" t="s">
        <v>68</v>
      </c>
      <c r="H3" s="30" t="s">
        <v>69</v>
      </c>
      <c r="I3" s="30" t="s">
        <v>70</v>
      </c>
      <c r="J3" s="30" t="s">
        <v>71</v>
      </c>
    </row>
    <row r="4" spans="1:10" x14ac:dyDescent="0.25">
      <c r="A4" s="32" t="s">
        <v>201</v>
      </c>
      <c r="C4" s="34"/>
      <c r="D4" s="34"/>
      <c r="E4" s="35"/>
      <c r="F4" s="35"/>
      <c r="G4" s="35"/>
      <c r="H4" s="35"/>
      <c r="I4" s="35"/>
      <c r="J4" s="35"/>
    </row>
    <row r="5" spans="1:10" x14ac:dyDescent="0.25">
      <c r="A5" s="35" t="s">
        <v>292</v>
      </c>
      <c r="B5" s="38">
        <v>40</v>
      </c>
      <c r="C5" s="33">
        <v>233</v>
      </c>
      <c r="D5" s="40">
        <v>93109</v>
      </c>
      <c r="E5" s="37">
        <v>2.5</v>
      </c>
      <c r="F5" s="37">
        <v>0</v>
      </c>
      <c r="G5" s="37">
        <v>0.5</v>
      </c>
      <c r="H5" s="37">
        <v>1.9</v>
      </c>
      <c r="I5" s="37">
        <v>4.5</v>
      </c>
      <c r="J5" s="37">
        <v>6.5</v>
      </c>
    </row>
    <row r="6" spans="1:10" x14ac:dyDescent="0.25">
      <c r="A6" s="35" t="s">
        <v>293</v>
      </c>
      <c r="B6" s="38" t="s">
        <v>210</v>
      </c>
      <c r="C6" s="33">
        <v>200</v>
      </c>
      <c r="D6" s="40">
        <v>157792</v>
      </c>
      <c r="E6" s="37">
        <v>1.3</v>
      </c>
      <c r="F6" s="37">
        <v>0</v>
      </c>
      <c r="G6" s="37">
        <v>0</v>
      </c>
      <c r="H6" s="37">
        <v>0.7</v>
      </c>
      <c r="I6" s="37">
        <v>1.6</v>
      </c>
      <c r="J6" s="37">
        <v>3.2</v>
      </c>
    </row>
    <row r="7" spans="1:10" x14ac:dyDescent="0.25">
      <c r="A7" s="35" t="s">
        <v>416</v>
      </c>
      <c r="B7" s="38">
        <v>8</v>
      </c>
      <c r="C7" s="33">
        <v>41</v>
      </c>
      <c r="D7" s="40">
        <v>12927</v>
      </c>
      <c r="E7" s="37">
        <v>3.2</v>
      </c>
      <c r="F7" s="37"/>
      <c r="G7" s="37"/>
      <c r="H7" s="37"/>
      <c r="I7" s="37"/>
      <c r="J7" s="37"/>
    </row>
    <row r="8" spans="1:10" x14ac:dyDescent="0.25">
      <c r="A8" s="35" t="s">
        <v>295</v>
      </c>
      <c r="B8" s="38">
        <v>31</v>
      </c>
      <c r="C8" s="33">
        <v>124</v>
      </c>
      <c r="D8" s="40">
        <v>74962</v>
      </c>
      <c r="E8" s="37">
        <v>1.7</v>
      </c>
      <c r="F8" s="37">
        <v>0</v>
      </c>
      <c r="G8" s="37">
        <v>0</v>
      </c>
      <c r="H8" s="37">
        <v>1.5</v>
      </c>
      <c r="I8" s="37">
        <v>2.2000000000000002</v>
      </c>
      <c r="J8" s="37">
        <v>3</v>
      </c>
    </row>
    <row r="9" spans="1:10" x14ac:dyDescent="0.25">
      <c r="A9" s="35" t="s">
        <v>417</v>
      </c>
      <c r="B9" s="38" t="s">
        <v>211</v>
      </c>
      <c r="C9" s="33">
        <v>2</v>
      </c>
      <c r="D9" s="40">
        <v>7201</v>
      </c>
      <c r="E9" s="37">
        <v>0.3</v>
      </c>
      <c r="F9" s="37"/>
      <c r="G9" s="37"/>
      <c r="H9" s="37"/>
      <c r="I9" s="37"/>
      <c r="J9" s="37"/>
    </row>
    <row r="10" spans="1:10" x14ac:dyDescent="0.25">
      <c r="A10" s="35"/>
      <c r="B10" s="38"/>
      <c r="C10" s="39"/>
      <c r="D10" s="34"/>
      <c r="E10" s="35"/>
    </row>
    <row r="11" spans="1:10" x14ac:dyDescent="0.25">
      <c r="C11" s="40"/>
      <c r="D11" s="40"/>
      <c r="F11" s="37"/>
      <c r="G11" s="37"/>
      <c r="H11" s="37"/>
      <c r="I11" s="37"/>
      <c r="J11" s="37"/>
    </row>
    <row r="12" spans="1:10" x14ac:dyDescent="0.25">
      <c r="A12" s="170" t="s">
        <v>202</v>
      </c>
      <c r="B12" s="170"/>
      <c r="C12" s="161"/>
      <c r="D12" s="161"/>
      <c r="E12" s="161"/>
      <c r="F12" s="169" t="s">
        <v>60</v>
      </c>
      <c r="G12" s="169"/>
      <c r="H12" s="169"/>
      <c r="I12" s="169"/>
      <c r="J12" s="169"/>
    </row>
    <row r="13" spans="1:10" ht="39.6" x14ac:dyDescent="0.25">
      <c r="A13" s="28" t="s">
        <v>62</v>
      </c>
      <c r="B13" s="29" t="s">
        <v>63</v>
      </c>
      <c r="C13" s="29" t="s">
        <v>415</v>
      </c>
      <c r="D13" s="29" t="s">
        <v>203</v>
      </c>
      <c r="E13" s="30" t="s">
        <v>66</v>
      </c>
      <c r="F13" s="30" t="s">
        <v>67</v>
      </c>
      <c r="G13" s="30" t="s">
        <v>68</v>
      </c>
      <c r="H13" s="30" t="s">
        <v>69</v>
      </c>
      <c r="I13" s="30" t="s">
        <v>70</v>
      </c>
      <c r="J13" s="30" t="s">
        <v>71</v>
      </c>
    </row>
    <row r="14" spans="1:10" x14ac:dyDescent="0.25">
      <c r="A14" s="32" t="s">
        <v>201</v>
      </c>
      <c r="C14" s="34"/>
      <c r="D14" s="34"/>
      <c r="E14" s="35"/>
      <c r="F14" s="36"/>
      <c r="G14" s="36"/>
      <c r="H14" s="36"/>
      <c r="I14" s="36"/>
      <c r="J14" s="36"/>
    </row>
    <row r="15" spans="1:10" x14ac:dyDescent="0.25">
      <c r="A15" s="35" t="s">
        <v>292</v>
      </c>
      <c r="B15" s="38" t="s">
        <v>213</v>
      </c>
      <c r="C15" s="33">
        <v>189</v>
      </c>
      <c r="D15" s="40">
        <v>62315</v>
      </c>
      <c r="E15" s="37">
        <v>3</v>
      </c>
      <c r="F15" s="37">
        <v>0</v>
      </c>
      <c r="G15" s="37">
        <v>0</v>
      </c>
      <c r="H15" s="37">
        <v>2.4</v>
      </c>
      <c r="I15" s="37">
        <v>4</v>
      </c>
      <c r="J15" s="37">
        <v>5.8</v>
      </c>
    </row>
    <row r="16" spans="1:10" x14ac:dyDescent="0.25">
      <c r="A16" s="35" t="s">
        <v>293</v>
      </c>
      <c r="B16" s="38" t="s">
        <v>214</v>
      </c>
      <c r="C16" s="33">
        <v>282</v>
      </c>
      <c r="D16" s="40">
        <v>142302</v>
      </c>
      <c r="E16" s="37">
        <v>2</v>
      </c>
      <c r="F16" s="37">
        <v>0</v>
      </c>
      <c r="G16" s="37">
        <v>0</v>
      </c>
      <c r="H16" s="37">
        <v>0.9</v>
      </c>
      <c r="I16" s="37">
        <v>2.7</v>
      </c>
      <c r="J16" s="37">
        <v>4.7</v>
      </c>
    </row>
    <row r="17" spans="1:10" x14ac:dyDescent="0.25">
      <c r="A17" s="35" t="s">
        <v>416</v>
      </c>
      <c r="B17" s="38" t="s">
        <v>215</v>
      </c>
      <c r="C17" s="33">
        <v>8</v>
      </c>
      <c r="D17" s="40">
        <v>3747</v>
      </c>
      <c r="E17" s="37">
        <v>2.1</v>
      </c>
      <c r="F17" s="36"/>
      <c r="G17" s="36"/>
      <c r="H17" s="36"/>
      <c r="I17" s="36"/>
      <c r="J17" s="36"/>
    </row>
    <row r="18" spans="1:10" x14ac:dyDescent="0.25">
      <c r="A18" s="35" t="s">
        <v>295</v>
      </c>
      <c r="B18" s="38" t="s">
        <v>216</v>
      </c>
      <c r="C18" s="33">
        <v>64</v>
      </c>
      <c r="D18" s="40">
        <v>23236</v>
      </c>
      <c r="E18" s="37">
        <v>2.8</v>
      </c>
      <c r="F18" s="37">
        <v>0</v>
      </c>
      <c r="G18" s="37">
        <v>0</v>
      </c>
      <c r="H18" s="37">
        <v>1.2</v>
      </c>
      <c r="I18" s="37">
        <v>3.9</v>
      </c>
      <c r="J18" s="37">
        <v>15.1</v>
      </c>
    </row>
    <row r="19" spans="1:10" x14ac:dyDescent="0.25">
      <c r="A19" s="35" t="s">
        <v>417</v>
      </c>
      <c r="B19" s="38">
        <v>14</v>
      </c>
      <c r="C19" s="33">
        <v>31</v>
      </c>
      <c r="D19" s="40">
        <v>26809</v>
      </c>
      <c r="E19" s="37">
        <v>1.2</v>
      </c>
      <c r="F19" s="37"/>
      <c r="G19" s="37"/>
      <c r="H19" s="37"/>
      <c r="I19" s="37"/>
      <c r="J19" s="37"/>
    </row>
    <row r="20" spans="1:10" x14ac:dyDescent="0.25">
      <c r="A20" s="35"/>
      <c r="C20" s="40"/>
      <c r="D20" s="40"/>
      <c r="E20" s="37"/>
      <c r="F20" s="37"/>
      <c r="G20" s="37"/>
      <c r="H20" s="37"/>
      <c r="I20" s="37"/>
      <c r="J20" s="37"/>
    </row>
    <row r="21" spans="1:10" x14ac:dyDescent="0.25">
      <c r="C21" s="40"/>
      <c r="D21" s="40"/>
    </row>
    <row r="22" spans="1:10" x14ac:dyDescent="0.25">
      <c r="A22" s="170" t="s">
        <v>204</v>
      </c>
      <c r="B22" s="170"/>
      <c r="C22" s="161"/>
      <c r="D22" s="161"/>
      <c r="E22" s="169" t="s">
        <v>60</v>
      </c>
      <c r="F22" s="169"/>
      <c r="G22" s="169"/>
      <c r="H22" s="169"/>
      <c r="I22" s="169"/>
      <c r="J22" s="169"/>
    </row>
    <row r="23" spans="1:10" ht="39.6" x14ac:dyDescent="0.25">
      <c r="A23" s="28" t="s">
        <v>205</v>
      </c>
      <c r="B23" s="29" t="s">
        <v>63</v>
      </c>
      <c r="C23" s="29" t="s">
        <v>200</v>
      </c>
      <c r="D23" s="29" t="s">
        <v>178</v>
      </c>
      <c r="E23" s="30" t="s">
        <v>66</v>
      </c>
      <c r="F23" s="30" t="s">
        <v>67</v>
      </c>
      <c r="G23" s="30" t="s">
        <v>68</v>
      </c>
      <c r="H23" s="30" t="s">
        <v>69</v>
      </c>
      <c r="I23" s="30" t="s">
        <v>70</v>
      </c>
      <c r="J23" s="30" t="s">
        <v>71</v>
      </c>
    </row>
    <row r="24" spans="1:10" x14ac:dyDescent="0.25">
      <c r="A24" s="32" t="s">
        <v>201</v>
      </c>
      <c r="C24" s="34"/>
      <c r="D24" s="34"/>
      <c r="E24" s="35"/>
      <c r="F24" s="35"/>
      <c r="G24" s="35"/>
      <c r="H24" s="35"/>
      <c r="I24" s="35"/>
      <c r="J24" s="35"/>
    </row>
    <row r="25" spans="1:10" x14ac:dyDescent="0.25">
      <c r="A25" s="35" t="s">
        <v>292</v>
      </c>
      <c r="B25" s="38">
        <v>40</v>
      </c>
      <c r="C25" s="40">
        <v>93109</v>
      </c>
      <c r="D25" s="40">
        <v>171138</v>
      </c>
      <c r="E25" s="43">
        <v>0.54</v>
      </c>
      <c r="F25" s="43">
        <v>0.16</v>
      </c>
      <c r="G25" s="43">
        <v>0.26</v>
      </c>
      <c r="H25" s="43">
        <v>0.48</v>
      </c>
      <c r="I25" s="43">
        <v>0.72</v>
      </c>
      <c r="J25" s="43">
        <v>0.81</v>
      </c>
    </row>
    <row r="26" spans="1:10" x14ac:dyDescent="0.25">
      <c r="A26" s="35" t="s">
        <v>293</v>
      </c>
      <c r="B26" s="38">
        <v>99</v>
      </c>
      <c r="C26" s="40">
        <v>157792</v>
      </c>
      <c r="D26" s="40">
        <v>486056</v>
      </c>
      <c r="E26" s="43">
        <v>0.32</v>
      </c>
      <c r="F26" s="43">
        <v>0.12</v>
      </c>
      <c r="G26" s="43">
        <v>0.19</v>
      </c>
      <c r="H26" s="43">
        <v>0.3</v>
      </c>
      <c r="I26" s="43">
        <v>0.46</v>
      </c>
      <c r="J26" s="43">
        <v>0.66</v>
      </c>
    </row>
    <row r="27" spans="1:10" x14ac:dyDescent="0.25">
      <c r="A27" s="35" t="s">
        <v>416</v>
      </c>
      <c r="B27" s="38">
        <v>8</v>
      </c>
      <c r="C27" s="40">
        <v>12927</v>
      </c>
      <c r="D27" s="40">
        <v>17301</v>
      </c>
      <c r="E27" s="43">
        <v>0.75</v>
      </c>
      <c r="F27" s="42"/>
      <c r="G27" s="42"/>
      <c r="H27" s="42"/>
      <c r="I27" s="42"/>
      <c r="J27" s="42"/>
    </row>
    <row r="28" spans="1:10" x14ac:dyDescent="0.25">
      <c r="A28" s="35" t="s">
        <v>295</v>
      </c>
      <c r="B28" s="38">
        <v>31</v>
      </c>
      <c r="C28" s="40">
        <v>74962</v>
      </c>
      <c r="D28" s="40">
        <v>114646</v>
      </c>
      <c r="E28" s="43">
        <v>0.65</v>
      </c>
      <c r="F28" s="43">
        <v>0.34</v>
      </c>
      <c r="G28" s="43">
        <v>0.55000000000000004</v>
      </c>
      <c r="H28" s="43">
        <v>0.69</v>
      </c>
      <c r="I28" s="43">
        <v>0.79</v>
      </c>
      <c r="J28" s="43">
        <v>0.88</v>
      </c>
    </row>
    <row r="29" spans="1:10" x14ac:dyDescent="0.25">
      <c r="A29" s="35" t="s">
        <v>417</v>
      </c>
      <c r="B29" s="38" t="s">
        <v>212</v>
      </c>
      <c r="C29" s="40">
        <v>7201</v>
      </c>
      <c r="D29" s="40">
        <v>44363</v>
      </c>
      <c r="E29" s="43">
        <v>0.16</v>
      </c>
      <c r="F29" s="43"/>
      <c r="G29" s="43"/>
      <c r="H29" s="43"/>
      <c r="I29" s="43"/>
      <c r="J29" s="43"/>
    </row>
    <row r="30" spans="1:10" x14ac:dyDescent="0.25">
      <c r="A30" s="35"/>
      <c r="B30" s="41"/>
      <c r="C30" s="34"/>
      <c r="D30" s="34"/>
      <c r="E30" s="35"/>
    </row>
    <row r="31" spans="1:10" x14ac:dyDescent="0.25">
      <c r="C31" s="40"/>
      <c r="D31" s="40"/>
    </row>
    <row r="32" spans="1:10" x14ac:dyDescent="0.25">
      <c r="A32" s="170" t="s">
        <v>206</v>
      </c>
      <c r="B32" s="170"/>
      <c r="C32" s="161"/>
      <c r="D32" s="161"/>
      <c r="E32" s="169" t="s">
        <v>60</v>
      </c>
      <c r="F32" s="169"/>
      <c r="G32" s="169"/>
      <c r="H32" s="169"/>
      <c r="I32" s="169"/>
      <c r="J32" s="169"/>
    </row>
    <row r="33" spans="1:10" ht="39.6" x14ac:dyDescent="0.25">
      <c r="A33" s="28" t="s">
        <v>205</v>
      </c>
      <c r="B33" s="29" t="s">
        <v>63</v>
      </c>
      <c r="C33" s="29" t="s">
        <v>203</v>
      </c>
      <c r="D33" s="29" t="s">
        <v>178</v>
      </c>
      <c r="E33" s="30" t="s">
        <v>66</v>
      </c>
      <c r="F33" s="30" t="s">
        <v>67</v>
      </c>
      <c r="G33" s="30" t="s">
        <v>68</v>
      </c>
      <c r="H33" s="30" t="s">
        <v>69</v>
      </c>
      <c r="I33" s="30" t="s">
        <v>70</v>
      </c>
      <c r="J33" s="30" t="s">
        <v>71</v>
      </c>
    </row>
    <row r="34" spans="1:10" x14ac:dyDescent="0.25">
      <c r="A34" s="32" t="s">
        <v>201</v>
      </c>
      <c r="C34" s="34"/>
      <c r="D34" s="34"/>
      <c r="E34" s="35"/>
      <c r="F34" s="35"/>
      <c r="G34" s="35"/>
      <c r="H34" s="35"/>
      <c r="I34" s="35"/>
      <c r="J34" s="35"/>
    </row>
    <row r="35" spans="1:10" x14ac:dyDescent="0.25">
      <c r="A35" s="35" t="s">
        <v>292</v>
      </c>
      <c r="B35" s="38">
        <v>37</v>
      </c>
      <c r="C35" s="40">
        <v>62315</v>
      </c>
      <c r="D35" s="40">
        <v>140073</v>
      </c>
      <c r="E35" s="43">
        <v>0.44</v>
      </c>
      <c r="F35" s="43">
        <v>0.1</v>
      </c>
      <c r="G35" s="43">
        <v>0.28999999999999998</v>
      </c>
      <c r="H35" s="43">
        <v>0.51</v>
      </c>
      <c r="I35" s="43">
        <v>0.66</v>
      </c>
      <c r="J35" s="43">
        <v>0.83</v>
      </c>
    </row>
    <row r="36" spans="1:10" x14ac:dyDescent="0.25">
      <c r="A36" s="35" t="s">
        <v>293</v>
      </c>
      <c r="B36" s="38">
        <v>114</v>
      </c>
      <c r="C36" s="40">
        <v>142302</v>
      </c>
      <c r="D36" s="40">
        <v>547891</v>
      </c>
      <c r="E36" s="43">
        <v>0.26</v>
      </c>
      <c r="F36" s="43">
        <v>0.1</v>
      </c>
      <c r="G36" s="43">
        <v>0.16</v>
      </c>
      <c r="H36" s="43">
        <v>0.23</v>
      </c>
      <c r="I36" s="43">
        <v>0.39</v>
      </c>
      <c r="J36" s="43">
        <v>0.55000000000000004</v>
      </c>
    </row>
    <row r="37" spans="1:10" x14ac:dyDescent="0.25">
      <c r="A37" s="35" t="s">
        <v>416</v>
      </c>
      <c r="B37" s="38">
        <v>7</v>
      </c>
      <c r="C37" s="40">
        <v>3747</v>
      </c>
      <c r="D37" s="40">
        <v>10257</v>
      </c>
      <c r="E37" s="43">
        <v>0.37</v>
      </c>
      <c r="F37" s="42"/>
      <c r="G37" s="42"/>
      <c r="H37" s="42"/>
      <c r="I37" s="42"/>
      <c r="J37" s="42"/>
    </row>
    <row r="38" spans="1:10" x14ac:dyDescent="0.25">
      <c r="A38" s="35" t="s">
        <v>295</v>
      </c>
      <c r="B38" s="38">
        <v>30</v>
      </c>
      <c r="C38" s="40">
        <v>23236</v>
      </c>
      <c r="D38" s="40">
        <v>106174</v>
      </c>
      <c r="E38" s="43">
        <v>0.22</v>
      </c>
      <c r="F38" s="43">
        <v>0.03</v>
      </c>
      <c r="G38" s="43">
        <v>0.06</v>
      </c>
      <c r="H38" s="43">
        <v>0.11</v>
      </c>
      <c r="I38" s="43">
        <v>0.2</v>
      </c>
      <c r="J38" s="43">
        <v>0.44</v>
      </c>
    </row>
    <row r="39" spans="1:10" x14ac:dyDescent="0.25">
      <c r="A39" s="35" t="s">
        <v>417</v>
      </c>
      <c r="B39" s="38">
        <v>14</v>
      </c>
      <c r="C39" s="40">
        <v>26809</v>
      </c>
      <c r="D39" s="40">
        <v>67852</v>
      </c>
      <c r="E39" s="43">
        <v>0.4</v>
      </c>
      <c r="F39" s="43"/>
      <c r="G39" s="43"/>
      <c r="H39" s="43"/>
      <c r="I39" s="43"/>
      <c r="J39" s="43"/>
    </row>
    <row r="40" spans="1:10" x14ac:dyDescent="0.25">
      <c r="A40" s="35"/>
      <c r="B40" s="41"/>
      <c r="C40" s="40"/>
      <c r="D40" s="34"/>
      <c r="E40" s="42"/>
      <c r="F40" s="43"/>
      <c r="G40" s="43"/>
      <c r="H40" s="43"/>
      <c r="I40" s="43"/>
      <c r="J40" s="43"/>
    </row>
    <row r="41" spans="1:10" ht="15.75" customHeight="1" x14ac:dyDescent="0.25">
      <c r="A41" s="172" t="s">
        <v>420</v>
      </c>
      <c r="B41" s="172"/>
      <c r="C41" s="172"/>
      <c r="D41" s="172"/>
      <c r="E41" s="172"/>
      <c r="F41" s="172"/>
      <c r="G41" s="172"/>
      <c r="H41" s="172"/>
      <c r="I41" s="172"/>
      <c r="J41" s="172"/>
    </row>
    <row r="42" spans="1:10" x14ac:dyDescent="0.25">
      <c r="C42" s="40"/>
      <c r="D42" s="40"/>
    </row>
    <row r="43" spans="1:10" x14ac:dyDescent="0.25">
      <c r="A43" s="160" t="s">
        <v>418</v>
      </c>
      <c r="B43" s="161"/>
      <c r="C43" s="161"/>
      <c r="D43" s="161"/>
      <c r="E43" s="171" t="s">
        <v>207</v>
      </c>
      <c r="F43" s="161"/>
      <c r="G43" s="161"/>
      <c r="H43" s="161"/>
      <c r="I43" s="161"/>
      <c r="J43" s="161"/>
    </row>
    <row r="44" spans="1:10" x14ac:dyDescent="0.25">
      <c r="A44" s="161"/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x14ac:dyDescent="0.25">
      <c r="A45" s="171" t="s">
        <v>419</v>
      </c>
      <c r="B45" s="161"/>
      <c r="C45" s="161"/>
      <c r="D45" s="161"/>
      <c r="E45" s="171" t="s">
        <v>208</v>
      </c>
      <c r="F45" s="161"/>
      <c r="G45" s="161"/>
      <c r="H45" s="161"/>
      <c r="I45" s="161"/>
      <c r="J45" s="161"/>
    </row>
    <row r="46" spans="1:10" x14ac:dyDescent="0.25">
      <c r="A46" s="161"/>
      <c r="B46" s="161"/>
      <c r="C46" s="161"/>
      <c r="D46" s="161"/>
      <c r="E46" s="161"/>
      <c r="F46" s="161"/>
      <c r="G46" s="161"/>
      <c r="H46" s="161"/>
      <c r="I46" s="161"/>
      <c r="J46" s="161"/>
    </row>
    <row r="47" spans="1:10" ht="18" customHeight="1" x14ac:dyDescent="0.25">
      <c r="J47" s="44"/>
    </row>
    <row r="48" spans="1:10" ht="42" customHeight="1" x14ac:dyDescent="0.25">
      <c r="A48" s="166" t="s">
        <v>433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50" spans="1:1" x14ac:dyDescent="0.25">
      <c r="A50" s="144" t="s">
        <v>441</v>
      </c>
    </row>
  </sheetData>
  <mergeCells count="15">
    <mergeCell ref="A22:D22"/>
    <mergeCell ref="E22:J22"/>
    <mergeCell ref="A1:J1"/>
    <mergeCell ref="A2:E2"/>
    <mergeCell ref="F2:J2"/>
    <mergeCell ref="A12:E12"/>
    <mergeCell ref="F12:J12"/>
    <mergeCell ref="A48:J48"/>
    <mergeCell ref="A32:D32"/>
    <mergeCell ref="E32:J32"/>
    <mergeCell ref="A43:D44"/>
    <mergeCell ref="E43:J44"/>
    <mergeCell ref="A45:D46"/>
    <mergeCell ref="E45:J46"/>
    <mergeCell ref="A41:J41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49" zoomScaleNormal="100" workbookViewId="0">
      <selection activeCell="A65" sqref="A65"/>
    </sheetView>
  </sheetViews>
  <sheetFormatPr defaultColWidth="9.109375" defaultRowHeight="13.2" x14ac:dyDescent="0.25"/>
  <cols>
    <col min="1" max="1" width="38.44140625" style="33" bestFit="1" customWidth="1"/>
    <col min="2" max="2" width="10.88671875" style="33" customWidth="1"/>
    <col min="3" max="4" width="9.109375" style="33"/>
    <col min="5" max="7" width="7.88671875" style="33" customWidth="1"/>
    <col min="8" max="8" width="9.5546875" style="33" customWidth="1"/>
    <col min="9" max="10" width="7.88671875" style="33" customWidth="1"/>
    <col min="11" max="16384" width="9.109375" style="33"/>
  </cols>
  <sheetData>
    <row r="1" spans="1:10" ht="30.75" customHeight="1" x14ac:dyDescent="0.25">
      <c r="A1" s="170" t="s">
        <v>228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6.5" customHeight="1" x14ac:dyDescent="0.25">
      <c r="A2" s="170" t="s">
        <v>217</v>
      </c>
      <c r="B2" s="170"/>
      <c r="C2" s="161"/>
      <c r="D2" s="161"/>
      <c r="E2" s="161"/>
      <c r="F2" s="169" t="s">
        <v>60</v>
      </c>
      <c r="G2" s="169"/>
      <c r="H2" s="169"/>
      <c r="I2" s="169"/>
      <c r="J2" s="169"/>
    </row>
    <row r="3" spans="1:10" ht="39.6" x14ac:dyDescent="0.25">
      <c r="A3" s="28" t="s">
        <v>205</v>
      </c>
      <c r="B3" s="45" t="s">
        <v>218</v>
      </c>
      <c r="C3" s="29" t="s">
        <v>219</v>
      </c>
      <c r="D3" s="29" t="s">
        <v>220</v>
      </c>
      <c r="E3" s="30" t="s">
        <v>66</v>
      </c>
      <c r="F3" s="30" t="s">
        <v>67</v>
      </c>
      <c r="G3" s="30" t="s">
        <v>68</v>
      </c>
      <c r="H3" s="30" t="s">
        <v>69</v>
      </c>
      <c r="I3" s="30" t="s">
        <v>70</v>
      </c>
      <c r="J3" s="30" t="s">
        <v>71</v>
      </c>
    </row>
    <row r="4" spans="1:10" x14ac:dyDescent="0.25">
      <c r="A4" s="46" t="s">
        <v>221</v>
      </c>
      <c r="B4" s="47"/>
      <c r="C4" s="29"/>
      <c r="D4" s="29"/>
      <c r="E4" s="30"/>
      <c r="F4" s="30"/>
      <c r="G4" s="30"/>
      <c r="H4" s="30"/>
      <c r="I4" s="30"/>
      <c r="J4" s="30"/>
    </row>
    <row r="5" spans="1:10" x14ac:dyDescent="0.25">
      <c r="A5" s="33" t="s">
        <v>75</v>
      </c>
      <c r="B5" s="38">
        <v>23</v>
      </c>
      <c r="C5" s="40">
        <v>115</v>
      </c>
      <c r="D5" s="40">
        <v>24324</v>
      </c>
      <c r="E5" s="37">
        <v>4.7</v>
      </c>
      <c r="F5" s="37">
        <v>0</v>
      </c>
      <c r="G5" s="37">
        <v>2.2000000000000002</v>
      </c>
      <c r="H5" s="37">
        <v>4.7</v>
      </c>
      <c r="I5" s="37">
        <v>7.2</v>
      </c>
      <c r="J5" s="37">
        <v>9.6</v>
      </c>
    </row>
    <row r="6" spans="1:10" ht="26.4" x14ac:dyDescent="0.25">
      <c r="A6" s="50" t="s">
        <v>246</v>
      </c>
      <c r="B6" s="38">
        <v>67</v>
      </c>
      <c r="C6" s="40">
        <v>470</v>
      </c>
      <c r="D6" s="40">
        <v>192002</v>
      </c>
      <c r="E6" s="37">
        <v>2.4</v>
      </c>
      <c r="F6" s="37">
        <v>0.3</v>
      </c>
      <c r="G6" s="37">
        <v>0.9</v>
      </c>
      <c r="H6" s="37">
        <v>1.8</v>
      </c>
      <c r="I6" s="37">
        <v>3.7</v>
      </c>
      <c r="J6" s="37">
        <v>5.5</v>
      </c>
    </row>
    <row r="7" spans="1:10" ht="26.4" x14ac:dyDescent="0.25">
      <c r="A7" s="50" t="s">
        <v>247</v>
      </c>
      <c r="B7" s="38" t="s">
        <v>248</v>
      </c>
      <c r="C7" s="40">
        <v>436</v>
      </c>
      <c r="D7" s="40">
        <v>232454</v>
      </c>
      <c r="E7" s="37">
        <v>1.9</v>
      </c>
      <c r="F7" s="37">
        <v>0</v>
      </c>
      <c r="G7" s="37">
        <v>0</v>
      </c>
      <c r="H7" s="37">
        <v>1.2</v>
      </c>
      <c r="I7" s="37">
        <v>2.5</v>
      </c>
      <c r="J7" s="37">
        <v>4</v>
      </c>
    </row>
    <row r="8" spans="1:10" x14ac:dyDescent="0.25">
      <c r="A8" s="33" t="s">
        <v>249</v>
      </c>
      <c r="B8" s="38">
        <v>139</v>
      </c>
      <c r="C8" s="40">
        <v>414</v>
      </c>
      <c r="D8" s="40">
        <v>213535</v>
      </c>
      <c r="E8" s="37">
        <v>1.9</v>
      </c>
      <c r="F8" s="37">
        <v>0</v>
      </c>
      <c r="G8" s="37">
        <v>0.3</v>
      </c>
      <c r="H8" s="37">
        <v>1.6</v>
      </c>
      <c r="I8" s="37">
        <v>3.1</v>
      </c>
      <c r="J8" s="37">
        <v>4.3</v>
      </c>
    </row>
    <row r="9" spans="1:10" ht="26.4" x14ac:dyDescent="0.25">
      <c r="A9" s="50" t="s">
        <v>250</v>
      </c>
      <c r="B9" s="38">
        <v>98</v>
      </c>
      <c r="C9" s="40">
        <v>587</v>
      </c>
      <c r="D9" s="40">
        <v>263186</v>
      </c>
      <c r="E9" s="37">
        <v>2.2000000000000002</v>
      </c>
      <c r="F9" s="37">
        <v>0</v>
      </c>
      <c r="G9" s="37">
        <v>0.6</v>
      </c>
      <c r="H9" s="37">
        <v>1.8</v>
      </c>
      <c r="I9" s="37">
        <v>3.4</v>
      </c>
      <c r="J9" s="37">
        <v>4.5999999999999996</v>
      </c>
    </row>
    <row r="10" spans="1:10" ht="26.4" x14ac:dyDescent="0.25">
      <c r="A10" s="50" t="s">
        <v>406</v>
      </c>
      <c r="B10" s="38" t="s">
        <v>251</v>
      </c>
      <c r="C10" s="40">
        <v>555</v>
      </c>
      <c r="D10" s="40">
        <v>434729</v>
      </c>
      <c r="E10" s="37">
        <v>1.3</v>
      </c>
      <c r="F10" s="37">
        <v>0</v>
      </c>
      <c r="G10" s="37">
        <v>0</v>
      </c>
      <c r="H10" s="37">
        <v>0</v>
      </c>
      <c r="I10" s="37">
        <v>1.7</v>
      </c>
      <c r="J10" s="37">
        <v>3.2</v>
      </c>
    </row>
    <row r="11" spans="1:10" ht="26.4" x14ac:dyDescent="0.25">
      <c r="A11" s="50" t="s">
        <v>252</v>
      </c>
      <c r="B11" s="38" t="s">
        <v>253</v>
      </c>
      <c r="C11" s="40">
        <v>770</v>
      </c>
      <c r="D11" s="40">
        <v>596233</v>
      </c>
      <c r="E11" s="37">
        <v>1.3</v>
      </c>
      <c r="F11" s="37">
        <v>0</v>
      </c>
      <c r="G11" s="37">
        <v>0.4</v>
      </c>
      <c r="H11" s="37">
        <v>1</v>
      </c>
      <c r="I11" s="37">
        <v>1.9</v>
      </c>
      <c r="J11" s="37">
        <v>2.8</v>
      </c>
    </row>
    <row r="12" spans="1:10" x14ac:dyDescent="0.25">
      <c r="A12" s="33" t="s">
        <v>95</v>
      </c>
      <c r="B12" s="38">
        <v>12</v>
      </c>
      <c r="C12" s="40">
        <v>84</v>
      </c>
      <c r="D12" s="40">
        <v>27681</v>
      </c>
      <c r="E12" s="37">
        <v>3</v>
      </c>
      <c r="F12" s="37"/>
      <c r="G12" s="37"/>
      <c r="H12" s="37"/>
      <c r="I12" s="37"/>
      <c r="J12" s="37"/>
    </row>
    <row r="13" spans="1:10" x14ac:dyDescent="0.25">
      <c r="A13" s="33" t="s">
        <v>97</v>
      </c>
      <c r="B13" s="38">
        <v>45</v>
      </c>
      <c r="C13" s="40">
        <v>446</v>
      </c>
      <c r="D13" s="40">
        <v>110797</v>
      </c>
      <c r="E13" s="37">
        <v>4</v>
      </c>
      <c r="F13" s="37">
        <v>0</v>
      </c>
      <c r="G13" s="37">
        <v>1.3</v>
      </c>
      <c r="H13" s="37">
        <v>3.4</v>
      </c>
      <c r="I13" s="37">
        <v>5.5</v>
      </c>
      <c r="J13" s="37">
        <v>6.9</v>
      </c>
    </row>
    <row r="14" spans="1:10" x14ac:dyDescent="0.25">
      <c r="A14" s="33" t="s">
        <v>82</v>
      </c>
      <c r="B14" s="38" t="s">
        <v>254</v>
      </c>
      <c r="C14" s="40">
        <v>21</v>
      </c>
      <c r="D14" s="40">
        <v>8988</v>
      </c>
      <c r="E14" s="37">
        <v>2.2999999999999998</v>
      </c>
      <c r="F14" s="37"/>
      <c r="G14" s="37"/>
      <c r="H14" s="37"/>
      <c r="I14" s="37"/>
      <c r="J14" s="37"/>
    </row>
    <row r="15" spans="1:10" x14ac:dyDescent="0.25">
      <c r="A15" s="33" t="s">
        <v>255</v>
      </c>
      <c r="B15" s="38">
        <v>6</v>
      </c>
      <c r="C15" s="40">
        <v>6</v>
      </c>
      <c r="D15" s="40">
        <v>1527</v>
      </c>
      <c r="E15" s="37">
        <v>3.9</v>
      </c>
      <c r="F15" s="37"/>
      <c r="G15" s="37"/>
      <c r="H15" s="37"/>
      <c r="I15" s="37"/>
      <c r="J15" s="37"/>
    </row>
    <row r="16" spans="1:10" x14ac:dyDescent="0.25">
      <c r="A16" s="33" t="s">
        <v>256</v>
      </c>
      <c r="B16" s="38" t="s">
        <v>257</v>
      </c>
      <c r="C16" s="40">
        <v>127</v>
      </c>
      <c r="D16" s="40">
        <v>57420</v>
      </c>
      <c r="E16" s="37">
        <v>2.2000000000000002</v>
      </c>
      <c r="F16" s="37">
        <v>0</v>
      </c>
      <c r="G16" s="37">
        <v>0</v>
      </c>
      <c r="H16" s="37">
        <v>0.9</v>
      </c>
      <c r="I16" s="37">
        <v>3.3</v>
      </c>
      <c r="J16" s="37">
        <v>5.4</v>
      </c>
    </row>
    <row r="17" spans="1:10" ht="26.4" x14ac:dyDescent="0.25">
      <c r="A17" s="50" t="s">
        <v>258</v>
      </c>
      <c r="B17" s="38">
        <v>59</v>
      </c>
      <c r="C17" s="40">
        <v>471</v>
      </c>
      <c r="D17" s="40">
        <v>157384</v>
      </c>
      <c r="E17" s="37">
        <v>3</v>
      </c>
      <c r="F17" s="37">
        <v>0.2</v>
      </c>
      <c r="G17" s="37">
        <v>1</v>
      </c>
      <c r="H17" s="37">
        <v>1.9</v>
      </c>
      <c r="I17" s="37">
        <v>4.4000000000000004</v>
      </c>
      <c r="J17" s="37">
        <v>6</v>
      </c>
    </row>
    <row r="18" spans="1:10" ht="26.4" x14ac:dyDescent="0.25">
      <c r="A18" s="50" t="s">
        <v>259</v>
      </c>
      <c r="B18" s="38">
        <v>53</v>
      </c>
      <c r="C18" s="40">
        <v>182</v>
      </c>
      <c r="D18" s="40">
        <v>118919</v>
      </c>
      <c r="E18" s="37">
        <v>1.5</v>
      </c>
      <c r="F18" s="37">
        <v>0</v>
      </c>
      <c r="G18" s="37">
        <v>0</v>
      </c>
      <c r="H18" s="37">
        <v>1</v>
      </c>
      <c r="I18" s="37">
        <v>2.2000000000000002</v>
      </c>
      <c r="J18" s="37">
        <v>3.7</v>
      </c>
    </row>
    <row r="19" spans="1:10" x14ac:dyDescent="0.25">
      <c r="A19" s="33" t="s">
        <v>260</v>
      </c>
      <c r="B19" s="38">
        <v>124</v>
      </c>
      <c r="C19" s="40">
        <v>371</v>
      </c>
      <c r="D19" s="40">
        <v>239246</v>
      </c>
      <c r="E19" s="37">
        <v>1.6</v>
      </c>
      <c r="F19" s="37">
        <v>0</v>
      </c>
      <c r="G19" s="37">
        <v>0</v>
      </c>
      <c r="H19" s="37">
        <v>1</v>
      </c>
      <c r="I19" s="37">
        <v>2.4</v>
      </c>
      <c r="J19" s="37">
        <v>3.4</v>
      </c>
    </row>
    <row r="20" spans="1:10" x14ac:dyDescent="0.25">
      <c r="A20" s="33" t="s">
        <v>107</v>
      </c>
      <c r="B20" s="38">
        <v>51</v>
      </c>
      <c r="C20" s="40">
        <v>488</v>
      </c>
      <c r="D20" s="40">
        <v>151217</v>
      </c>
      <c r="E20" s="37">
        <v>3.2</v>
      </c>
      <c r="F20" s="37">
        <v>0.4</v>
      </c>
      <c r="G20" s="37">
        <v>1.4</v>
      </c>
      <c r="H20" s="37">
        <v>3.2</v>
      </c>
      <c r="I20" s="37">
        <v>5.5</v>
      </c>
      <c r="J20" s="37">
        <v>7.7</v>
      </c>
    </row>
    <row r="21" spans="1:10" s="55" customFormat="1" x14ac:dyDescent="0.25">
      <c r="A21" s="51" t="s">
        <v>222</v>
      </c>
      <c r="B21" s="54"/>
      <c r="C21" s="58"/>
      <c r="D21" s="58"/>
      <c r="E21" s="60"/>
      <c r="F21" s="60"/>
      <c r="G21" s="60"/>
      <c r="H21" s="60"/>
      <c r="I21" s="60"/>
      <c r="J21" s="60"/>
    </row>
    <row r="22" spans="1:10" x14ac:dyDescent="0.25">
      <c r="A22" s="33" t="s">
        <v>292</v>
      </c>
      <c r="B22" s="38" t="s">
        <v>198</v>
      </c>
      <c r="C22" s="40">
        <v>9</v>
      </c>
      <c r="D22" s="40">
        <v>5541</v>
      </c>
      <c r="E22" s="37">
        <v>1.6</v>
      </c>
      <c r="F22" s="37"/>
      <c r="G22" s="37"/>
      <c r="H22" s="37"/>
      <c r="I22" s="37"/>
      <c r="J22" s="37"/>
    </row>
    <row r="23" spans="1:10" x14ac:dyDescent="0.25">
      <c r="A23" s="33" t="s">
        <v>293</v>
      </c>
      <c r="B23" s="38" t="s">
        <v>294</v>
      </c>
      <c r="C23" s="40">
        <v>97</v>
      </c>
      <c r="D23" s="40">
        <v>48177</v>
      </c>
      <c r="E23" s="37">
        <v>2</v>
      </c>
      <c r="F23" s="37">
        <v>0</v>
      </c>
      <c r="G23" s="37">
        <v>0</v>
      </c>
      <c r="H23" s="37">
        <v>1.6</v>
      </c>
      <c r="I23" s="37">
        <v>3.4</v>
      </c>
      <c r="J23" s="37">
        <v>5.4</v>
      </c>
    </row>
    <row r="24" spans="1:10" x14ac:dyDescent="0.25">
      <c r="A24" s="33" t="s">
        <v>295</v>
      </c>
      <c r="B24" s="38" t="s">
        <v>296</v>
      </c>
      <c r="C24" s="40">
        <v>0</v>
      </c>
      <c r="D24" s="40">
        <v>477</v>
      </c>
      <c r="E24" s="37">
        <v>0</v>
      </c>
      <c r="F24" s="37"/>
      <c r="G24" s="37"/>
      <c r="H24" s="37"/>
      <c r="I24" s="37"/>
      <c r="J24" s="37"/>
    </row>
    <row r="25" spans="1:10" s="55" customFormat="1" ht="15.6" x14ac:dyDescent="0.25">
      <c r="A25" s="51" t="s">
        <v>400</v>
      </c>
      <c r="B25" s="54"/>
      <c r="C25" s="58"/>
      <c r="D25" s="58"/>
      <c r="E25" s="60"/>
      <c r="F25" s="60"/>
      <c r="G25" s="60"/>
      <c r="H25" s="60"/>
      <c r="I25" s="60"/>
      <c r="J25" s="60"/>
    </row>
    <row r="26" spans="1:10" x14ac:dyDescent="0.25">
      <c r="A26" s="33" t="s">
        <v>297</v>
      </c>
      <c r="B26" s="38" t="s">
        <v>298</v>
      </c>
      <c r="C26" s="40">
        <v>552</v>
      </c>
      <c r="D26" s="40">
        <v>211027</v>
      </c>
      <c r="E26" s="37">
        <v>2.6</v>
      </c>
      <c r="F26" s="37">
        <v>0</v>
      </c>
      <c r="G26" s="37">
        <v>0.8</v>
      </c>
      <c r="H26" s="37">
        <v>2.4</v>
      </c>
      <c r="I26" s="37">
        <v>4.5999999999999996</v>
      </c>
      <c r="J26" s="37">
        <v>5.7</v>
      </c>
    </row>
    <row r="27" spans="1:10" x14ac:dyDescent="0.25">
      <c r="A27" s="51" t="s">
        <v>261</v>
      </c>
      <c r="B27" s="38"/>
      <c r="C27" s="40"/>
      <c r="D27" s="40"/>
      <c r="E27" s="37"/>
      <c r="F27" s="37"/>
      <c r="G27" s="37"/>
      <c r="H27" s="37"/>
      <c r="I27" s="37"/>
      <c r="J27" s="37"/>
    </row>
    <row r="28" spans="1:10" x14ac:dyDescent="0.25">
      <c r="A28" s="52" t="s">
        <v>262</v>
      </c>
      <c r="B28" s="53" t="s">
        <v>263</v>
      </c>
      <c r="C28" s="59">
        <v>493</v>
      </c>
      <c r="D28" s="59">
        <v>276397</v>
      </c>
      <c r="E28" s="61">
        <v>1.8</v>
      </c>
      <c r="F28" s="61">
        <v>0</v>
      </c>
      <c r="G28" s="61">
        <v>0</v>
      </c>
      <c r="H28" s="61">
        <v>1.1000000000000001</v>
      </c>
      <c r="I28" s="61">
        <v>2.7</v>
      </c>
      <c r="J28" s="61">
        <v>4.7</v>
      </c>
    </row>
    <row r="29" spans="1:10" x14ac:dyDescent="0.25">
      <c r="A29" s="52" t="s">
        <v>264</v>
      </c>
      <c r="B29" s="53" t="s">
        <v>119</v>
      </c>
      <c r="C29" s="59">
        <v>2</v>
      </c>
      <c r="D29" s="59">
        <v>454</v>
      </c>
      <c r="E29" s="61">
        <v>4.4000000000000004</v>
      </c>
      <c r="F29" s="61"/>
      <c r="G29" s="61"/>
      <c r="H29" s="61"/>
      <c r="I29" s="61"/>
      <c r="J29" s="61"/>
    </row>
    <row r="30" spans="1:10" x14ac:dyDescent="0.25">
      <c r="A30" s="51" t="s">
        <v>114</v>
      </c>
      <c r="B30" s="38"/>
      <c r="C30" s="40"/>
      <c r="D30" s="40"/>
      <c r="E30" s="37"/>
      <c r="F30" s="37"/>
      <c r="G30" s="37"/>
      <c r="H30" s="37"/>
      <c r="I30" s="37"/>
      <c r="J30" s="37"/>
    </row>
    <row r="31" spans="1:10" x14ac:dyDescent="0.25">
      <c r="A31" s="33" t="s">
        <v>265</v>
      </c>
      <c r="B31" s="38">
        <v>8</v>
      </c>
      <c r="C31" s="40">
        <v>2</v>
      </c>
      <c r="D31" s="40">
        <v>8896</v>
      </c>
      <c r="E31" s="37">
        <v>0.2</v>
      </c>
      <c r="F31" s="37"/>
      <c r="G31" s="37"/>
      <c r="H31" s="37"/>
      <c r="I31" s="37"/>
      <c r="J31" s="37"/>
    </row>
    <row r="32" spans="1:10" x14ac:dyDescent="0.25">
      <c r="A32" s="33" t="s">
        <v>266</v>
      </c>
      <c r="B32" s="38" t="s">
        <v>267</v>
      </c>
      <c r="C32" s="40">
        <v>13</v>
      </c>
      <c r="D32" s="40">
        <v>6687</v>
      </c>
      <c r="E32" s="37">
        <v>1.9</v>
      </c>
      <c r="F32" s="37">
        <v>0</v>
      </c>
      <c r="G32" s="37">
        <v>0</v>
      </c>
      <c r="H32" s="37">
        <v>0</v>
      </c>
      <c r="I32" s="37">
        <v>0</v>
      </c>
      <c r="J32" s="37">
        <v>6.6</v>
      </c>
    </row>
    <row r="33" spans="1:10" x14ac:dyDescent="0.25">
      <c r="A33" s="33" t="s">
        <v>125</v>
      </c>
      <c r="B33" s="38">
        <v>7</v>
      </c>
      <c r="C33" s="40">
        <v>10</v>
      </c>
      <c r="D33" s="40">
        <v>10684</v>
      </c>
      <c r="E33" s="37">
        <v>0.9</v>
      </c>
      <c r="F33" s="37"/>
      <c r="G33" s="37"/>
      <c r="H33" s="37"/>
      <c r="I33" s="37"/>
      <c r="J33" s="37"/>
    </row>
    <row r="34" spans="1:10" x14ac:dyDescent="0.25">
      <c r="A34" s="33" t="s">
        <v>268</v>
      </c>
      <c r="B34" s="38" t="s">
        <v>269</v>
      </c>
      <c r="C34" s="40">
        <v>4</v>
      </c>
      <c r="D34" s="40">
        <v>3216</v>
      </c>
      <c r="E34" s="37">
        <v>1.2</v>
      </c>
      <c r="F34" s="37"/>
      <c r="G34" s="37"/>
      <c r="H34" s="37"/>
      <c r="I34" s="37"/>
      <c r="J34" s="37"/>
    </row>
    <row r="35" spans="1:10" x14ac:dyDescent="0.25">
      <c r="A35" s="33" t="s">
        <v>127</v>
      </c>
      <c r="B35" s="38" t="s">
        <v>270</v>
      </c>
      <c r="C35" s="40">
        <v>10</v>
      </c>
      <c r="D35" s="40">
        <v>17307</v>
      </c>
      <c r="E35" s="37">
        <v>0.6</v>
      </c>
      <c r="F35" s="37">
        <v>0</v>
      </c>
      <c r="G35" s="37">
        <v>0</v>
      </c>
      <c r="H35" s="37">
        <v>0</v>
      </c>
      <c r="I35" s="37">
        <v>0</v>
      </c>
      <c r="J35" s="37">
        <v>0.5</v>
      </c>
    </row>
    <row r="36" spans="1:10" x14ac:dyDescent="0.25">
      <c r="A36" s="33" t="s">
        <v>271</v>
      </c>
      <c r="B36" s="38" t="s">
        <v>272</v>
      </c>
      <c r="C36" s="40">
        <v>6</v>
      </c>
      <c r="D36" s="40">
        <v>11051</v>
      </c>
      <c r="E36" s="37">
        <v>0.5</v>
      </c>
      <c r="F36" s="37">
        <v>0</v>
      </c>
      <c r="G36" s="37">
        <v>0</v>
      </c>
      <c r="H36" s="37">
        <v>0</v>
      </c>
      <c r="I36" s="37">
        <v>0</v>
      </c>
      <c r="J36" s="37">
        <v>6</v>
      </c>
    </row>
    <row r="37" spans="1:10" x14ac:dyDescent="0.25">
      <c r="A37" s="33" t="s">
        <v>273</v>
      </c>
      <c r="B37" s="38" t="s">
        <v>274</v>
      </c>
      <c r="C37" s="40">
        <v>16</v>
      </c>
      <c r="D37" s="40">
        <v>22853</v>
      </c>
      <c r="E37" s="37">
        <v>0.7</v>
      </c>
      <c r="F37" s="37">
        <v>0</v>
      </c>
      <c r="G37" s="37">
        <v>0</v>
      </c>
      <c r="H37" s="37">
        <v>0</v>
      </c>
      <c r="I37" s="37">
        <v>0</v>
      </c>
      <c r="J37" s="37">
        <v>3.8</v>
      </c>
    </row>
    <row r="38" spans="1:10" x14ac:dyDescent="0.25">
      <c r="A38" s="33" t="s">
        <v>136</v>
      </c>
      <c r="B38" s="38" t="s">
        <v>275</v>
      </c>
      <c r="C38" s="40">
        <v>539</v>
      </c>
      <c r="D38" s="40">
        <v>333155</v>
      </c>
      <c r="E38" s="37">
        <v>1.6</v>
      </c>
      <c r="F38" s="37">
        <v>0</v>
      </c>
      <c r="G38" s="37">
        <v>0</v>
      </c>
      <c r="H38" s="37">
        <v>1</v>
      </c>
      <c r="I38" s="37">
        <v>2.5</v>
      </c>
      <c r="J38" s="37">
        <v>4.7</v>
      </c>
    </row>
    <row r="39" spans="1:10" x14ac:dyDescent="0.25">
      <c r="A39" s="33" t="s">
        <v>276</v>
      </c>
      <c r="B39" s="38" t="s">
        <v>277</v>
      </c>
      <c r="C39" s="40">
        <v>1254</v>
      </c>
      <c r="D39" s="40">
        <v>854649</v>
      </c>
      <c r="E39" s="37">
        <v>1.5</v>
      </c>
      <c r="F39" s="37">
        <v>0</v>
      </c>
      <c r="G39" s="37">
        <v>0</v>
      </c>
      <c r="H39" s="37">
        <v>0.8</v>
      </c>
      <c r="I39" s="37">
        <v>2.2999999999999998</v>
      </c>
      <c r="J39" s="37">
        <v>3.9</v>
      </c>
    </row>
    <row r="40" spans="1:10" x14ac:dyDescent="0.25">
      <c r="A40" s="33" t="s">
        <v>95</v>
      </c>
      <c r="B40" s="38">
        <v>23</v>
      </c>
      <c r="C40" s="40">
        <v>49</v>
      </c>
      <c r="D40" s="40">
        <v>25030</v>
      </c>
      <c r="E40" s="37">
        <v>2</v>
      </c>
      <c r="F40" s="37">
        <v>0</v>
      </c>
      <c r="G40" s="37">
        <v>0</v>
      </c>
      <c r="H40" s="37">
        <v>1.3</v>
      </c>
      <c r="I40" s="37">
        <v>2.5</v>
      </c>
      <c r="J40" s="37">
        <v>3.8</v>
      </c>
    </row>
    <row r="41" spans="1:10" x14ac:dyDescent="0.25">
      <c r="A41" s="33" t="s">
        <v>97</v>
      </c>
      <c r="B41" s="38">
        <v>22</v>
      </c>
      <c r="C41" s="40">
        <v>76</v>
      </c>
      <c r="D41" s="40">
        <v>34773</v>
      </c>
      <c r="E41" s="37">
        <v>2.2000000000000002</v>
      </c>
      <c r="F41" s="37">
        <v>0</v>
      </c>
      <c r="G41" s="37">
        <v>0</v>
      </c>
      <c r="H41" s="37">
        <v>1.3</v>
      </c>
      <c r="I41" s="37">
        <v>2.6</v>
      </c>
      <c r="J41" s="37">
        <v>3.6</v>
      </c>
    </row>
    <row r="42" spans="1:10" x14ac:dyDescent="0.25">
      <c r="A42" s="33" t="s">
        <v>9</v>
      </c>
      <c r="B42" s="38" t="s">
        <v>278</v>
      </c>
      <c r="C42" s="40">
        <v>163</v>
      </c>
      <c r="D42" s="40">
        <v>127082</v>
      </c>
      <c r="E42" s="37">
        <v>1.3</v>
      </c>
      <c r="F42" s="37">
        <v>0</v>
      </c>
      <c r="G42" s="37">
        <v>0</v>
      </c>
      <c r="H42" s="37">
        <v>0.7</v>
      </c>
      <c r="I42" s="37">
        <v>1.9</v>
      </c>
      <c r="J42" s="37">
        <v>3.3</v>
      </c>
    </row>
    <row r="43" spans="1:10" x14ac:dyDescent="0.25">
      <c r="A43" s="33" t="s">
        <v>279</v>
      </c>
      <c r="B43" s="38">
        <v>5</v>
      </c>
      <c r="C43" s="40">
        <v>6</v>
      </c>
      <c r="D43" s="40">
        <v>8138</v>
      </c>
      <c r="E43" s="37">
        <v>0.7</v>
      </c>
      <c r="F43" s="37"/>
      <c r="G43" s="37"/>
      <c r="H43" s="37"/>
      <c r="I43" s="37"/>
      <c r="J43" s="37"/>
    </row>
    <row r="44" spans="1:10" x14ac:dyDescent="0.25">
      <c r="A44" s="33" t="s">
        <v>256</v>
      </c>
      <c r="B44" s="38" t="s">
        <v>280</v>
      </c>
      <c r="C44" s="40">
        <v>18</v>
      </c>
      <c r="D44" s="40">
        <v>13283</v>
      </c>
      <c r="E44" s="37">
        <v>1.4</v>
      </c>
      <c r="F44" s="37">
        <v>0</v>
      </c>
      <c r="G44" s="37">
        <v>0</v>
      </c>
      <c r="H44" s="37">
        <v>0</v>
      </c>
      <c r="I44" s="37">
        <v>0</v>
      </c>
      <c r="J44" s="37">
        <v>3</v>
      </c>
    </row>
    <row r="45" spans="1:10" x14ac:dyDescent="0.25">
      <c r="A45" s="33" t="s">
        <v>281</v>
      </c>
      <c r="B45" s="38" t="s">
        <v>282</v>
      </c>
      <c r="C45" s="40">
        <v>2</v>
      </c>
      <c r="D45" s="40">
        <v>1379</v>
      </c>
      <c r="E45" s="37">
        <v>1.5</v>
      </c>
      <c r="F45" s="37"/>
      <c r="G45" s="37"/>
      <c r="H45" s="37"/>
      <c r="I45" s="37"/>
      <c r="J45" s="37"/>
    </row>
    <row r="46" spans="1:10" x14ac:dyDescent="0.25">
      <c r="A46" s="33" t="s">
        <v>283</v>
      </c>
      <c r="B46" s="38" t="s">
        <v>284</v>
      </c>
      <c r="C46" s="40">
        <v>20</v>
      </c>
      <c r="D46" s="40">
        <v>49862</v>
      </c>
      <c r="E46" s="37">
        <v>0.4</v>
      </c>
      <c r="F46" s="37">
        <v>0</v>
      </c>
      <c r="G46" s="37">
        <v>0</v>
      </c>
      <c r="H46" s="37">
        <v>0</v>
      </c>
      <c r="I46" s="37">
        <v>0</v>
      </c>
      <c r="J46" s="37">
        <v>2.6</v>
      </c>
    </row>
    <row r="47" spans="1:10" x14ac:dyDescent="0.25">
      <c r="A47" s="33" t="s">
        <v>157</v>
      </c>
      <c r="B47" s="38">
        <v>11</v>
      </c>
      <c r="C47" s="40">
        <v>19</v>
      </c>
      <c r="D47" s="40">
        <v>14676</v>
      </c>
      <c r="E47" s="37">
        <v>1.3</v>
      </c>
      <c r="F47" s="37"/>
      <c r="G47" s="37"/>
      <c r="H47" s="37"/>
      <c r="I47" s="37"/>
      <c r="J47" s="37"/>
    </row>
    <row r="48" spans="1:10" x14ac:dyDescent="0.25">
      <c r="A48" s="33" t="s">
        <v>11</v>
      </c>
      <c r="B48" s="38" t="s">
        <v>285</v>
      </c>
      <c r="C48" s="40">
        <v>249</v>
      </c>
      <c r="D48" s="40">
        <v>78514</v>
      </c>
      <c r="E48" s="37">
        <v>3.2</v>
      </c>
      <c r="F48" s="37">
        <v>0</v>
      </c>
      <c r="G48" s="37">
        <v>0</v>
      </c>
      <c r="H48" s="37">
        <v>1.1000000000000001</v>
      </c>
      <c r="I48" s="37">
        <v>4.3</v>
      </c>
      <c r="J48" s="37">
        <v>8.9</v>
      </c>
    </row>
    <row r="49" spans="1:10" x14ac:dyDescent="0.25">
      <c r="A49" s="33" t="s">
        <v>286</v>
      </c>
      <c r="B49" s="38" t="s">
        <v>287</v>
      </c>
      <c r="C49" s="40">
        <v>2</v>
      </c>
      <c r="D49" s="40">
        <v>723</v>
      </c>
      <c r="E49" s="37">
        <v>2.8</v>
      </c>
      <c r="F49" s="37"/>
      <c r="G49" s="37"/>
      <c r="H49" s="37"/>
      <c r="I49" s="37"/>
      <c r="J49" s="37"/>
    </row>
    <row r="50" spans="1:10" x14ac:dyDescent="0.25">
      <c r="A50" s="33" t="s">
        <v>12</v>
      </c>
      <c r="B50" s="38" t="s">
        <v>288</v>
      </c>
      <c r="C50" s="40">
        <v>362</v>
      </c>
      <c r="D50" s="40">
        <v>233119</v>
      </c>
      <c r="E50" s="37">
        <v>1.6</v>
      </c>
      <c r="F50" s="37">
        <v>0</v>
      </c>
      <c r="G50" s="37">
        <v>0</v>
      </c>
      <c r="H50" s="37">
        <v>1.2</v>
      </c>
      <c r="I50" s="37">
        <v>2.4</v>
      </c>
      <c r="J50" s="37">
        <v>4</v>
      </c>
    </row>
    <row r="51" spans="1:10" x14ac:dyDescent="0.25">
      <c r="A51" s="33" t="s">
        <v>167</v>
      </c>
      <c r="B51" s="38">
        <v>32</v>
      </c>
      <c r="C51" s="40">
        <v>11</v>
      </c>
      <c r="D51" s="40">
        <v>20841</v>
      </c>
      <c r="E51" s="37">
        <v>0.5</v>
      </c>
      <c r="F51" s="37">
        <v>0</v>
      </c>
      <c r="G51" s="37">
        <v>0</v>
      </c>
      <c r="H51" s="37">
        <v>0</v>
      </c>
      <c r="I51" s="37">
        <v>0</v>
      </c>
      <c r="J51" s="37">
        <v>2.2999999999999998</v>
      </c>
    </row>
    <row r="52" spans="1:10" x14ac:dyDescent="0.25">
      <c r="A52" s="33" t="s">
        <v>289</v>
      </c>
      <c r="B52" s="38">
        <v>8</v>
      </c>
      <c r="C52" s="40">
        <v>21</v>
      </c>
      <c r="D52" s="40">
        <v>8324</v>
      </c>
      <c r="E52" s="37">
        <v>2.5</v>
      </c>
    </row>
    <row r="53" spans="1:10" x14ac:dyDescent="0.25">
      <c r="A53" s="33" t="s">
        <v>290</v>
      </c>
      <c r="B53" s="38" t="s">
        <v>117</v>
      </c>
      <c r="C53" s="40">
        <v>0</v>
      </c>
      <c r="D53" s="40">
        <v>226</v>
      </c>
      <c r="E53" s="37">
        <v>0</v>
      </c>
    </row>
    <row r="54" spans="1:10" x14ac:dyDescent="0.25">
      <c r="A54" s="51" t="s">
        <v>291</v>
      </c>
      <c r="B54" s="38"/>
      <c r="C54" s="40"/>
      <c r="D54" s="40"/>
      <c r="E54" s="37"/>
    </row>
    <row r="55" spans="1:10" ht="12.75" customHeight="1" x14ac:dyDescent="0.25">
      <c r="A55" s="33" t="s">
        <v>434</v>
      </c>
      <c r="B55" s="38">
        <v>8</v>
      </c>
      <c r="C55" s="40">
        <v>9</v>
      </c>
      <c r="D55" s="40">
        <v>4038</v>
      </c>
      <c r="E55" s="37">
        <v>2.2000000000000002</v>
      </c>
    </row>
    <row r="56" spans="1:10" x14ac:dyDescent="0.25">
      <c r="A56" s="32"/>
      <c r="B56" s="41"/>
      <c r="C56" s="34"/>
      <c r="D56" s="34"/>
      <c r="E56" s="36"/>
      <c r="F56" s="36"/>
      <c r="G56" s="36"/>
      <c r="H56" s="36"/>
      <c r="I56" s="36"/>
      <c r="J56" s="36"/>
    </row>
    <row r="57" spans="1:10" x14ac:dyDescent="0.25">
      <c r="A57" s="35"/>
      <c r="B57" s="38"/>
      <c r="C57" s="34"/>
      <c r="D57" s="34"/>
      <c r="E57" s="36"/>
      <c r="F57" s="37"/>
      <c r="G57" s="37"/>
      <c r="H57" s="37"/>
      <c r="I57" s="37"/>
      <c r="J57" s="37"/>
    </row>
    <row r="58" spans="1:10" ht="15" customHeight="1" x14ac:dyDescent="0.25">
      <c r="A58" s="170" t="s">
        <v>223</v>
      </c>
      <c r="B58" s="170"/>
      <c r="C58" s="170"/>
      <c r="D58" s="170"/>
      <c r="E58" s="169" t="s">
        <v>60</v>
      </c>
      <c r="F58" s="169"/>
      <c r="G58" s="169"/>
      <c r="H58" s="169"/>
      <c r="I58" s="169"/>
      <c r="J58" s="169"/>
    </row>
    <row r="59" spans="1:10" ht="39.6" x14ac:dyDescent="0.25">
      <c r="A59" s="28" t="s">
        <v>205</v>
      </c>
      <c r="B59" s="45" t="s">
        <v>218</v>
      </c>
      <c r="C59" s="29" t="s">
        <v>220</v>
      </c>
      <c r="D59" s="29" t="s">
        <v>224</v>
      </c>
      <c r="E59" s="30" t="s">
        <v>66</v>
      </c>
      <c r="F59" s="30" t="s">
        <v>67</v>
      </c>
      <c r="G59" s="30" t="s">
        <v>68</v>
      </c>
      <c r="H59" s="30" t="s">
        <v>69</v>
      </c>
      <c r="I59" s="30" t="s">
        <v>70</v>
      </c>
      <c r="J59" s="30" t="s">
        <v>71</v>
      </c>
    </row>
    <row r="60" spans="1:10" x14ac:dyDescent="0.25">
      <c r="A60" s="57" t="s">
        <v>72</v>
      </c>
      <c r="B60" s="56"/>
      <c r="C60" s="50"/>
      <c r="D60" s="50"/>
      <c r="E60" s="50"/>
      <c r="F60" s="50"/>
      <c r="G60" s="50"/>
      <c r="H60" s="50"/>
      <c r="I60" s="50"/>
      <c r="J60" s="50"/>
    </row>
    <row r="61" spans="1:10" x14ac:dyDescent="0.25">
      <c r="A61" s="33" t="s">
        <v>75</v>
      </c>
      <c r="B61" s="38">
        <v>23</v>
      </c>
      <c r="C61" s="40">
        <v>24324</v>
      </c>
      <c r="D61" s="40">
        <v>47388</v>
      </c>
      <c r="E61" s="33">
        <v>0.51</v>
      </c>
      <c r="F61" s="43">
        <v>0.34</v>
      </c>
      <c r="G61" s="43">
        <v>0.42</v>
      </c>
      <c r="H61" s="43">
        <v>0.47</v>
      </c>
      <c r="I61" s="43">
        <v>0.62</v>
      </c>
      <c r="J61" s="43">
        <v>0.75</v>
      </c>
    </row>
    <row r="62" spans="1:10" ht="26.4" x14ac:dyDescent="0.25">
      <c r="A62" s="50" t="s">
        <v>246</v>
      </c>
      <c r="B62" s="38">
        <v>67</v>
      </c>
      <c r="C62" s="40">
        <v>192002</v>
      </c>
      <c r="D62" s="40">
        <v>261834</v>
      </c>
      <c r="E62" s="33">
        <v>0.73</v>
      </c>
      <c r="F62" s="43">
        <v>0.56999999999999995</v>
      </c>
      <c r="G62" s="43">
        <v>0.66</v>
      </c>
      <c r="H62" s="43">
        <v>0.75</v>
      </c>
      <c r="I62" s="43">
        <v>0.8</v>
      </c>
      <c r="J62" s="43">
        <v>0.85</v>
      </c>
    </row>
    <row r="63" spans="1:10" ht="26.4" x14ac:dyDescent="0.25">
      <c r="A63" s="50" t="s">
        <v>247</v>
      </c>
      <c r="B63" s="38">
        <v>110</v>
      </c>
      <c r="C63" s="40">
        <v>232454</v>
      </c>
      <c r="D63" s="40">
        <v>355856</v>
      </c>
      <c r="E63" s="33">
        <v>0.65</v>
      </c>
      <c r="F63" s="43">
        <v>0.38</v>
      </c>
      <c r="G63" s="43">
        <v>0.55000000000000004</v>
      </c>
      <c r="H63" s="43">
        <v>0.68</v>
      </c>
      <c r="I63" s="43">
        <v>0.78</v>
      </c>
      <c r="J63" s="43">
        <v>0.83</v>
      </c>
    </row>
    <row r="64" spans="1:10" x14ac:dyDescent="0.25">
      <c r="A64" s="33" t="s">
        <v>249</v>
      </c>
      <c r="B64" s="38">
        <v>139</v>
      </c>
      <c r="C64" s="40">
        <v>213535</v>
      </c>
      <c r="D64" s="40">
        <v>431323</v>
      </c>
      <c r="E64" s="43">
        <v>0.5</v>
      </c>
      <c r="F64" s="43">
        <v>0.27</v>
      </c>
      <c r="G64" s="43">
        <v>0.38</v>
      </c>
      <c r="H64" s="43">
        <v>0.53</v>
      </c>
      <c r="I64" s="43">
        <v>0.66</v>
      </c>
      <c r="J64" s="43">
        <v>0.75</v>
      </c>
    </row>
    <row r="65" spans="1:10" ht="26.4" x14ac:dyDescent="0.25">
      <c r="A65" s="50" t="s">
        <v>250</v>
      </c>
      <c r="B65" s="38">
        <v>98</v>
      </c>
      <c r="C65" s="40">
        <v>263186</v>
      </c>
      <c r="D65" s="40">
        <v>361301</v>
      </c>
      <c r="E65" s="33">
        <v>0.73</v>
      </c>
      <c r="F65" s="43">
        <v>0.52</v>
      </c>
      <c r="G65" s="43">
        <v>0.66</v>
      </c>
      <c r="H65" s="43">
        <v>0.75</v>
      </c>
      <c r="I65" s="43">
        <v>0.81</v>
      </c>
      <c r="J65" s="43">
        <v>0.85</v>
      </c>
    </row>
    <row r="66" spans="1:10" ht="26.4" x14ac:dyDescent="0.25">
      <c r="A66" s="50" t="s">
        <v>406</v>
      </c>
      <c r="B66" s="38" t="s">
        <v>299</v>
      </c>
      <c r="C66" s="40">
        <v>434729</v>
      </c>
      <c r="D66" s="40">
        <v>695150</v>
      </c>
      <c r="E66" s="33">
        <v>0.63</v>
      </c>
      <c r="F66" s="43">
        <v>0.36</v>
      </c>
      <c r="G66" s="43">
        <v>0.48</v>
      </c>
      <c r="H66" s="43">
        <v>0.63</v>
      </c>
      <c r="I66" s="43">
        <v>0.76</v>
      </c>
      <c r="J66" s="43">
        <v>0.84</v>
      </c>
    </row>
    <row r="67" spans="1:10" ht="26.4" x14ac:dyDescent="0.25">
      <c r="A67" s="50" t="s">
        <v>252</v>
      </c>
      <c r="B67" s="38" t="s">
        <v>253</v>
      </c>
      <c r="C67" s="40">
        <v>596233</v>
      </c>
      <c r="D67" s="40">
        <v>843654</v>
      </c>
      <c r="E67" s="33">
        <v>0.71</v>
      </c>
      <c r="F67" s="43">
        <v>0.54</v>
      </c>
      <c r="G67" s="43">
        <v>0.65</v>
      </c>
      <c r="H67" s="43">
        <v>0.74</v>
      </c>
      <c r="I67" s="43">
        <v>0.8</v>
      </c>
      <c r="J67" s="43">
        <v>0.86</v>
      </c>
    </row>
    <row r="68" spans="1:10" x14ac:dyDescent="0.25">
      <c r="A68" s="33" t="s">
        <v>95</v>
      </c>
      <c r="B68" s="38">
        <v>12</v>
      </c>
      <c r="C68" s="40">
        <v>27681</v>
      </c>
      <c r="D68" s="40">
        <v>33829</v>
      </c>
      <c r="E68" s="33">
        <v>0.82</v>
      </c>
      <c r="F68" s="43"/>
      <c r="G68" s="43"/>
      <c r="H68" s="43"/>
      <c r="I68" s="43"/>
      <c r="J68" s="43"/>
    </row>
    <row r="69" spans="1:10" x14ac:dyDescent="0.25">
      <c r="A69" s="33" t="s">
        <v>97</v>
      </c>
      <c r="B69" s="38">
        <v>45</v>
      </c>
      <c r="C69" s="40">
        <v>110797</v>
      </c>
      <c r="D69" s="40">
        <v>150613</v>
      </c>
      <c r="E69" s="33">
        <v>0.74</v>
      </c>
      <c r="F69" s="43">
        <v>0.57999999999999996</v>
      </c>
      <c r="G69" s="43">
        <v>0.69</v>
      </c>
      <c r="H69" s="43">
        <v>0.78</v>
      </c>
      <c r="I69" s="43">
        <v>0.82</v>
      </c>
      <c r="J69" s="43">
        <v>0.86</v>
      </c>
    </row>
    <row r="70" spans="1:10" x14ac:dyDescent="0.25">
      <c r="A70" s="33" t="s">
        <v>82</v>
      </c>
      <c r="B70" s="38">
        <v>10</v>
      </c>
      <c r="C70" s="40">
        <v>8988</v>
      </c>
      <c r="D70" s="40">
        <v>45106</v>
      </c>
      <c r="E70" s="43">
        <v>0.2</v>
      </c>
      <c r="F70" s="43"/>
      <c r="G70" s="43"/>
      <c r="H70" s="43"/>
      <c r="I70" s="43"/>
      <c r="J70" s="43"/>
    </row>
    <row r="71" spans="1:10" x14ac:dyDescent="0.25">
      <c r="A71" s="33" t="s">
        <v>255</v>
      </c>
      <c r="B71" s="38">
        <v>6</v>
      </c>
      <c r="C71" s="40">
        <v>1527</v>
      </c>
      <c r="D71" s="40">
        <v>9843</v>
      </c>
      <c r="E71" s="33">
        <v>0.16</v>
      </c>
      <c r="F71" s="43"/>
      <c r="G71" s="43"/>
      <c r="H71" s="43"/>
      <c r="I71" s="43"/>
      <c r="J71" s="43"/>
    </row>
    <row r="72" spans="1:10" x14ac:dyDescent="0.25">
      <c r="A72" s="33" t="s">
        <v>256</v>
      </c>
      <c r="B72" s="38" t="s">
        <v>300</v>
      </c>
      <c r="C72" s="40">
        <v>57420</v>
      </c>
      <c r="D72" s="40">
        <v>223652</v>
      </c>
      <c r="E72" s="33">
        <v>0.26</v>
      </c>
      <c r="F72" s="43">
        <v>0.08</v>
      </c>
      <c r="G72" s="43">
        <v>0.14000000000000001</v>
      </c>
      <c r="H72" s="43">
        <v>0.23</v>
      </c>
      <c r="I72" s="43">
        <v>0.3</v>
      </c>
      <c r="J72" s="43">
        <v>0.36</v>
      </c>
    </row>
    <row r="73" spans="1:10" ht="26.4" x14ac:dyDescent="0.25">
      <c r="A73" s="50" t="s">
        <v>258</v>
      </c>
      <c r="B73" s="38">
        <v>59</v>
      </c>
      <c r="C73" s="40">
        <v>157384</v>
      </c>
      <c r="D73" s="40">
        <v>205973</v>
      </c>
      <c r="E73" s="33">
        <v>0.76</v>
      </c>
      <c r="F73" s="43">
        <v>0.61</v>
      </c>
      <c r="G73" s="43">
        <v>0.72</v>
      </c>
      <c r="H73" s="43">
        <v>0.79</v>
      </c>
      <c r="I73" s="43">
        <v>0.84</v>
      </c>
      <c r="J73" s="43">
        <v>0.89</v>
      </c>
    </row>
    <row r="74" spans="1:10" ht="26.4" x14ac:dyDescent="0.25">
      <c r="A74" s="50" t="s">
        <v>259</v>
      </c>
      <c r="B74" s="38">
        <v>53</v>
      </c>
      <c r="C74" s="40">
        <v>118919</v>
      </c>
      <c r="D74" s="40">
        <v>152651</v>
      </c>
      <c r="E74" s="33">
        <v>0.78</v>
      </c>
      <c r="F74" s="43">
        <v>0.61</v>
      </c>
      <c r="G74" s="43">
        <v>0.68</v>
      </c>
      <c r="H74" s="43">
        <v>0.78</v>
      </c>
      <c r="I74" s="43">
        <v>0.85</v>
      </c>
      <c r="J74" s="43">
        <v>0.92</v>
      </c>
    </row>
    <row r="75" spans="1:10" x14ac:dyDescent="0.25">
      <c r="A75" s="33" t="s">
        <v>260</v>
      </c>
      <c r="B75" s="38">
        <v>124</v>
      </c>
      <c r="C75" s="40">
        <v>239246</v>
      </c>
      <c r="D75" s="40">
        <v>345376</v>
      </c>
      <c r="E75" s="33">
        <v>0.69</v>
      </c>
      <c r="F75" s="43">
        <v>0.4</v>
      </c>
      <c r="G75" s="43">
        <v>0.62</v>
      </c>
      <c r="H75" s="43">
        <v>0.73</v>
      </c>
      <c r="I75" s="43">
        <v>0.83</v>
      </c>
      <c r="J75" s="43">
        <v>0.89</v>
      </c>
    </row>
    <row r="76" spans="1:10" x14ac:dyDescent="0.25">
      <c r="A76" s="33" t="s">
        <v>107</v>
      </c>
      <c r="B76" s="38">
        <v>51</v>
      </c>
      <c r="C76" s="40">
        <v>151217</v>
      </c>
      <c r="D76" s="40">
        <v>188295</v>
      </c>
      <c r="E76" s="43">
        <v>0.8</v>
      </c>
      <c r="F76" s="43">
        <v>0.64</v>
      </c>
      <c r="G76" s="43">
        <v>0.76</v>
      </c>
      <c r="H76" s="43">
        <v>0.81</v>
      </c>
      <c r="I76" s="43">
        <v>0.88</v>
      </c>
      <c r="J76" s="43">
        <v>0.92</v>
      </c>
    </row>
    <row r="77" spans="1:10" x14ac:dyDescent="0.25">
      <c r="A77" s="51" t="s">
        <v>222</v>
      </c>
      <c r="B77" s="38"/>
      <c r="C77" s="40"/>
      <c r="D77" s="40"/>
      <c r="F77" s="43"/>
      <c r="G77" s="43"/>
      <c r="H77" s="43"/>
      <c r="I77" s="43"/>
      <c r="J77" s="43"/>
    </row>
    <row r="78" spans="1:10" x14ac:dyDescent="0.25">
      <c r="A78" s="33" t="s">
        <v>292</v>
      </c>
      <c r="B78" s="38">
        <v>14</v>
      </c>
      <c r="C78" s="40">
        <v>5541</v>
      </c>
      <c r="D78" s="40">
        <v>58094</v>
      </c>
      <c r="E78" s="43">
        <v>0.1</v>
      </c>
      <c r="F78" s="43"/>
      <c r="G78" s="43"/>
      <c r="H78" s="43"/>
      <c r="I78" s="43"/>
      <c r="J78" s="43"/>
    </row>
    <row r="79" spans="1:10" ht="12.75" customHeight="1" x14ac:dyDescent="0.25">
      <c r="A79" s="33" t="s">
        <v>293</v>
      </c>
      <c r="B79" s="38">
        <v>59</v>
      </c>
      <c r="C79" s="40">
        <v>48177</v>
      </c>
      <c r="D79" s="40">
        <v>281804</v>
      </c>
      <c r="E79" s="33">
        <v>0.17</v>
      </c>
      <c r="F79" s="43">
        <v>0.08</v>
      </c>
      <c r="G79" s="43">
        <v>0.1</v>
      </c>
      <c r="H79" s="43">
        <v>0.16</v>
      </c>
      <c r="I79" s="43">
        <v>0.23</v>
      </c>
      <c r="J79" s="43">
        <v>0.31</v>
      </c>
    </row>
    <row r="80" spans="1:10" x14ac:dyDescent="0.25">
      <c r="A80" s="33" t="s">
        <v>295</v>
      </c>
      <c r="B80" s="38">
        <v>6</v>
      </c>
      <c r="C80" s="40">
        <v>477</v>
      </c>
      <c r="D80" s="40">
        <v>27608</v>
      </c>
      <c r="E80" s="33">
        <v>0.02</v>
      </c>
      <c r="F80" s="43"/>
      <c r="G80" s="43"/>
      <c r="H80" s="43"/>
      <c r="I80" s="43"/>
      <c r="J80" s="43"/>
    </row>
    <row r="81" spans="1:10" ht="15.6" x14ac:dyDescent="0.25">
      <c r="A81" s="51" t="s">
        <v>400</v>
      </c>
      <c r="B81" s="38"/>
      <c r="C81" s="40"/>
      <c r="D81" s="40"/>
      <c r="F81" s="43"/>
      <c r="G81" s="43"/>
      <c r="H81" s="43"/>
      <c r="I81" s="43"/>
      <c r="J81" s="43"/>
    </row>
    <row r="82" spans="1:10" x14ac:dyDescent="0.25">
      <c r="A82" s="33" t="s">
        <v>297</v>
      </c>
      <c r="B82" s="38">
        <v>72</v>
      </c>
      <c r="C82" s="40">
        <v>211027</v>
      </c>
      <c r="D82" s="40">
        <v>420366</v>
      </c>
      <c r="E82" s="43">
        <v>0.5</v>
      </c>
      <c r="F82" s="43">
        <v>0.24</v>
      </c>
      <c r="G82" s="43">
        <v>0.43</v>
      </c>
      <c r="H82" s="43">
        <v>0.52</v>
      </c>
      <c r="I82" s="43">
        <v>0.66</v>
      </c>
      <c r="J82" s="43">
        <v>0.72</v>
      </c>
    </row>
    <row r="83" spans="1:10" s="55" customFormat="1" x14ac:dyDescent="0.25">
      <c r="A83" s="51" t="s">
        <v>261</v>
      </c>
      <c r="B83" s="54"/>
      <c r="C83" s="58"/>
      <c r="D83" s="58"/>
      <c r="F83" s="62"/>
      <c r="G83" s="62"/>
      <c r="H83" s="62"/>
      <c r="I83" s="62"/>
      <c r="J83" s="62"/>
    </row>
    <row r="84" spans="1:10" x14ac:dyDescent="0.25">
      <c r="A84" s="33" t="s">
        <v>262</v>
      </c>
      <c r="B84" s="38" t="s">
        <v>301</v>
      </c>
      <c r="C84" s="40">
        <v>276397</v>
      </c>
      <c r="D84" s="40">
        <v>1065611</v>
      </c>
      <c r="E84" s="33">
        <v>0.26</v>
      </c>
      <c r="F84" s="43">
        <v>0.13</v>
      </c>
      <c r="G84" s="43">
        <v>0.17</v>
      </c>
      <c r="H84" s="43">
        <v>0.25</v>
      </c>
      <c r="I84" s="43">
        <v>0.4</v>
      </c>
      <c r="J84" s="43">
        <v>0.55000000000000004</v>
      </c>
    </row>
    <row r="85" spans="1:10" x14ac:dyDescent="0.25">
      <c r="A85" s="33" t="s">
        <v>264</v>
      </c>
      <c r="B85" s="38">
        <v>5</v>
      </c>
      <c r="C85" s="40">
        <v>454</v>
      </c>
      <c r="D85" s="40">
        <v>20039</v>
      </c>
      <c r="E85" s="33">
        <v>0.02</v>
      </c>
      <c r="F85" s="43"/>
      <c r="G85" s="43"/>
      <c r="H85" s="43"/>
      <c r="I85" s="43"/>
      <c r="J85" s="43"/>
    </row>
    <row r="86" spans="1:10" x14ac:dyDescent="0.25">
      <c r="A86" s="51" t="s">
        <v>114</v>
      </c>
      <c r="B86" s="38"/>
      <c r="C86" s="40"/>
      <c r="D86" s="40"/>
      <c r="F86" s="43"/>
      <c r="G86" s="43"/>
      <c r="H86" s="43"/>
      <c r="I86" s="43"/>
      <c r="J86" s="43"/>
    </row>
    <row r="87" spans="1:10" x14ac:dyDescent="0.25">
      <c r="A87" s="33" t="s">
        <v>265</v>
      </c>
      <c r="B87" s="38">
        <v>8</v>
      </c>
      <c r="C87" s="40">
        <v>8896</v>
      </c>
      <c r="D87" s="40">
        <v>30280</v>
      </c>
      <c r="E87" s="33">
        <v>0.28999999999999998</v>
      </c>
      <c r="F87" s="43"/>
      <c r="G87" s="43"/>
      <c r="H87" s="43"/>
      <c r="I87" s="43"/>
      <c r="J87" s="43"/>
    </row>
    <row r="88" spans="1:10" x14ac:dyDescent="0.25">
      <c r="A88" s="33" t="s">
        <v>266</v>
      </c>
      <c r="B88" s="38">
        <v>79</v>
      </c>
      <c r="C88" s="40">
        <v>6687</v>
      </c>
      <c r="D88" s="40">
        <v>208810</v>
      </c>
      <c r="E88" s="33">
        <v>0.03</v>
      </c>
      <c r="F88" s="43">
        <v>0</v>
      </c>
      <c r="G88" s="43">
        <v>0.01</v>
      </c>
      <c r="H88" s="43">
        <v>0.02</v>
      </c>
      <c r="I88" s="43">
        <v>0.04</v>
      </c>
      <c r="J88" s="43">
        <v>0.05</v>
      </c>
    </row>
    <row r="89" spans="1:10" x14ac:dyDescent="0.25">
      <c r="A89" s="33" t="s">
        <v>125</v>
      </c>
      <c r="B89" s="38">
        <v>7</v>
      </c>
      <c r="C89" s="40">
        <v>10684</v>
      </c>
      <c r="D89" s="40">
        <v>53329</v>
      </c>
      <c r="E89" s="43">
        <v>0.2</v>
      </c>
      <c r="F89" s="43"/>
      <c r="G89" s="43"/>
      <c r="H89" s="43"/>
      <c r="I89" s="43"/>
      <c r="J89" s="43"/>
    </row>
    <row r="90" spans="1:10" x14ac:dyDescent="0.25">
      <c r="A90" s="33" t="s">
        <v>268</v>
      </c>
      <c r="B90" s="38">
        <v>5</v>
      </c>
      <c r="C90" s="40">
        <v>3216</v>
      </c>
      <c r="D90" s="40">
        <v>21027</v>
      </c>
      <c r="E90" s="33">
        <v>0.15</v>
      </c>
      <c r="F90" s="43"/>
      <c r="G90" s="43"/>
      <c r="H90" s="43"/>
      <c r="I90" s="43"/>
      <c r="J90" s="43"/>
    </row>
    <row r="91" spans="1:10" x14ac:dyDescent="0.25">
      <c r="A91" s="33" t="s">
        <v>127</v>
      </c>
      <c r="B91" s="38">
        <v>22</v>
      </c>
      <c r="C91" s="40">
        <v>17307</v>
      </c>
      <c r="D91" s="40">
        <v>74747</v>
      </c>
      <c r="E91" s="33">
        <v>0.23</v>
      </c>
      <c r="F91" s="43">
        <v>7.0000000000000007E-2</v>
      </c>
      <c r="G91" s="43">
        <v>0.1</v>
      </c>
      <c r="H91" s="43">
        <v>0.19</v>
      </c>
      <c r="I91" s="43">
        <v>0.35</v>
      </c>
      <c r="J91" s="43">
        <v>0.42</v>
      </c>
    </row>
    <row r="92" spans="1:10" x14ac:dyDescent="0.25">
      <c r="A92" s="33" t="s">
        <v>271</v>
      </c>
      <c r="B92" s="38">
        <v>34</v>
      </c>
      <c r="C92" s="40">
        <v>11051</v>
      </c>
      <c r="D92" s="40">
        <v>53779</v>
      </c>
      <c r="E92" s="33">
        <v>0.21</v>
      </c>
      <c r="F92" s="43">
        <v>0.01</v>
      </c>
      <c r="G92" s="43">
        <v>0.05</v>
      </c>
      <c r="H92" s="43">
        <v>0.11</v>
      </c>
      <c r="I92" s="43">
        <v>0.2</v>
      </c>
      <c r="J92" s="43">
        <v>0.37</v>
      </c>
    </row>
    <row r="93" spans="1:10" x14ac:dyDescent="0.25">
      <c r="A93" s="33" t="s">
        <v>273</v>
      </c>
      <c r="B93" s="38" t="s">
        <v>300</v>
      </c>
      <c r="C93" s="40">
        <v>22853</v>
      </c>
      <c r="D93" s="40">
        <v>152307</v>
      </c>
      <c r="E93" s="33">
        <v>0.15</v>
      </c>
      <c r="F93" s="43">
        <v>0.06</v>
      </c>
      <c r="G93" s="43">
        <v>0.1</v>
      </c>
      <c r="H93" s="43">
        <v>0.13</v>
      </c>
      <c r="I93" s="43">
        <v>0.19</v>
      </c>
      <c r="J93" s="43">
        <v>0.34</v>
      </c>
    </row>
    <row r="94" spans="1:10" x14ac:dyDescent="0.25">
      <c r="A94" s="33" t="s">
        <v>136</v>
      </c>
      <c r="B94" s="38" t="s">
        <v>302</v>
      </c>
      <c r="C94" s="40">
        <v>333155</v>
      </c>
      <c r="D94" s="40">
        <v>1817691</v>
      </c>
      <c r="E94" s="33">
        <v>0.18</v>
      </c>
      <c r="F94" s="43">
        <v>0.09</v>
      </c>
      <c r="G94" s="43">
        <v>0.13</v>
      </c>
      <c r="H94" s="43">
        <v>0.17</v>
      </c>
      <c r="I94" s="43">
        <v>0.23</v>
      </c>
      <c r="J94" s="43">
        <v>0.33</v>
      </c>
    </row>
    <row r="95" spans="1:10" x14ac:dyDescent="0.25">
      <c r="A95" s="33" t="s">
        <v>276</v>
      </c>
      <c r="B95" s="38" t="s">
        <v>303</v>
      </c>
      <c r="C95" s="40">
        <v>854649</v>
      </c>
      <c r="D95" s="40">
        <v>4467055</v>
      </c>
      <c r="E95" s="33">
        <v>0.19</v>
      </c>
      <c r="F95" s="43">
        <v>0.1</v>
      </c>
      <c r="G95" s="43">
        <v>0.13</v>
      </c>
      <c r="H95" s="43">
        <v>0.18</v>
      </c>
      <c r="I95" s="43">
        <v>0.24</v>
      </c>
      <c r="J95" s="43">
        <v>0.32</v>
      </c>
    </row>
    <row r="96" spans="1:10" x14ac:dyDescent="0.25">
      <c r="A96" s="33" t="s">
        <v>95</v>
      </c>
      <c r="B96" s="38">
        <v>23</v>
      </c>
      <c r="C96" s="40">
        <v>25030</v>
      </c>
      <c r="D96" s="40">
        <v>113382</v>
      </c>
      <c r="E96" s="33">
        <v>0.22</v>
      </c>
      <c r="F96" s="43">
        <v>0.08</v>
      </c>
      <c r="G96" s="43">
        <v>0.13</v>
      </c>
      <c r="H96" s="43">
        <v>0.18</v>
      </c>
      <c r="I96" s="43">
        <v>0.26</v>
      </c>
      <c r="J96" s="43">
        <v>0.35</v>
      </c>
    </row>
    <row r="97" spans="1:10" x14ac:dyDescent="0.25">
      <c r="A97" s="33" t="s">
        <v>97</v>
      </c>
      <c r="B97" s="38">
        <v>22</v>
      </c>
      <c r="C97" s="40">
        <v>34773</v>
      </c>
      <c r="D97" s="40">
        <v>108662</v>
      </c>
      <c r="E97" s="33">
        <v>0.32</v>
      </c>
      <c r="F97" s="43">
        <v>0.16</v>
      </c>
      <c r="G97" s="43">
        <v>0.18</v>
      </c>
      <c r="H97" s="43">
        <v>0.3</v>
      </c>
      <c r="I97" s="43">
        <v>0.41</v>
      </c>
      <c r="J97" s="43">
        <v>0.55000000000000004</v>
      </c>
    </row>
    <row r="98" spans="1:10" x14ac:dyDescent="0.25">
      <c r="A98" s="33" t="s">
        <v>9</v>
      </c>
      <c r="B98" s="38" t="s">
        <v>304</v>
      </c>
      <c r="C98" s="40">
        <v>127082</v>
      </c>
      <c r="D98" s="40">
        <v>463822</v>
      </c>
      <c r="E98" s="33">
        <v>0.27</v>
      </c>
      <c r="F98" s="43">
        <v>0.12</v>
      </c>
      <c r="G98" s="43">
        <v>0.18</v>
      </c>
      <c r="H98" s="43">
        <v>0.28000000000000003</v>
      </c>
      <c r="I98" s="43">
        <v>0.36</v>
      </c>
      <c r="J98" s="43">
        <v>0.42</v>
      </c>
    </row>
    <row r="99" spans="1:10" x14ac:dyDescent="0.25">
      <c r="A99" s="33" t="s">
        <v>279</v>
      </c>
      <c r="B99" s="38">
        <v>5</v>
      </c>
      <c r="C99" s="40">
        <v>8138</v>
      </c>
      <c r="D99" s="40">
        <v>41482</v>
      </c>
      <c r="E99" s="43">
        <v>0.2</v>
      </c>
      <c r="F99" s="43"/>
      <c r="G99" s="43"/>
      <c r="H99" s="43"/>
      <c r="I99" s="43"/>
      <c r="J99" s="43"/>
    </row>
    <row r="100" spans="1:10" x14ac:dyDescent="0.25">
      <c r="A100" s="33" t="s">
        <v>256</v>
      </c>
      <c r="B100" s="38" t="s">
        <v>305</v>
      </c>
      <c r="C100" s="40">
        <v>13283</v>
      </c>
      <c r="D100" s="40">
        <v>182269</v>
      </c>
      <c r="E100" s="33">
        <v>7.0000000000000007E-2</v>
      </c>
      <c r="F100" s="43">
        <v>0.01</v>
      </c>
      <c r="G100" s="43">
        <v>0.02</v>
      </c>
      <c r="H100" s="43">
        <v>0.04</v>
      </c>
      <c r="I100" s="43">
        <v>0.1</v>
      </c>
      <c r="J100" s="43">
        <v>0.16</v>
      </c>
    </row>
    <row r="101" spans="1:10" x14ac:dyDescent="0.25">
      <c r="A101" s="33" t="s">
        <v>281</v>
      </c>
      <c r="B101" s="38">
        <v>14</v>
      </c>
      <c r="C101" s="40">
        <v>1379</v>
      </c>
      <c r="D101" s="40">
        <v>54765</v>
      </c>
      <c r="E101" s="33">
        <v>0.03</v>
      </c>
      <c r="F101" s="43"/>
      <c r="G101" s="43"/>
      <c r="H101" s="43"/>
      <c r="I101" s="43"/>
      <c r="J101" s="43"/>
    </row>
    <row r="102" spans="1:10" x14ac:dyDescent="0.25">
      <c r="A102" s="33" t="s">
        <v>283</v>
      </c>
      <c r="B102" s="38">
        <v>94</v>
      </c>
      <c r="C102" s="40">
        <v>49862</v>
      </c>
      <c r="D102" s="40">
        <v>317145</v>
      </c>
      <c r="E102" s="33">
        <v>0.16</v>
      </c>
      <c r="F102" s="43">
        <v>0.05</v>
      </c>
      <c r="G102" s="43">
        <v>0.09</v>
      </c>
      <c r="H102" s="43">
        <v>0.14000000000000001</v>
      </c>
      <c r="I102" s="43">
        <v>0.2</v>
      </c>
      <c r="J102" s="43">
        <v>0.23</v>
      </c>
    </row>
    <row r="103" spans="1:10" x14ac:dyDescent="0.25">
      <c r="A103" s="33" t="s">
        <v>157</v>
      </c>
      <c r="B103" s="38">
        <v>11</v>
      </c>
      <c r="C103" s="40">
        <v>14676</v>
      </c>
      <c r="D103" s="40">
        <v>65931</v>
      </c>
      <c r="E103" s="33">
        <v>0.22</v>
      </c>
      <c r="F103" s="43"/>
      <c r="G103" s="43"/>
      <c r="H103" s="43"/>
      <c r="I103" s="43"/>
      <c r="J103" s="43"/>
    </row>
    <row r="104" spans="1:10" x14ac:dyDescent="0.25">
      <c r="A104" s="33" t="s">
        <v>11</v>
      </c>
      <c r="B104" s="38">
        <v>181</v>
      </c>
      <c r="C104" s="40">
        <v>78514</v>
      </c>
      <c r="D104" s="40">
        <v>924469</v>
      </c>
      <c r="E104" s="33">
        <v>0.08</v>
      </c>
      <c r="F104" s="43">
        <v>0.03</v>
      </c>
      <c r="G104" s="43">
        <v>0.05</v>
      </c>
      <c r="H104" s="43">
        <v>7.0000000000000007E-2</v>
      </c>
      <c r="I104" s="43">
        <v>0.11</v>
      </c>
      <c r="J104" s="43">
        <v>0.15</v>
      </c>
    </row>
    <row r="105" spans="1:10" x14ac:dyDescent="0.25">
      <c r="A105" s="33" t="s">
        <v>286</v>
      </c>
      <c r="B105" s="38">
        <v>7</v>
      </c>
      <c r="C105" s="40">
        <v>723</v>
      </c>
      <c r="D105" s="40">
        <v>11856</v>
      </c>
      <c r="E105" s="33">
        <v>0.06</v>
      </c>
      <c r="F105" s="43"/>
      <c r="G105" s="43"/>
      <c r="H105" s="43"/>
      <c r="I105" s="43"/>
      <c r="J105" s="43"/>
    </row>
    <row r="106" spans="1:10" x14ac:dyDescent="0.25">
      <c r="A106" s="33" t="s">
        <v>12</v>
      </c>
      <c r="B106" s="38" t="s">
        <v>306</v>
      </c>
      <c r="C106" s="40">
        <v>233119</v>
      </c>
      <c r="D106" s="40">
        <v>955074</v>
      </c>
      <c r="E106" s="33">
        <v>0.24</v>
      </c>
      <c r="F106" s="43">
        <v>0.14000000000000001</v>
      </c>
      <c r="G106" s="43">
        <v>0.18</v>
      </c>
      <c r="H106" s="43">
        <v>0.23</v>
      </c>
      <c r="I106" s="43">
        <v>0.31</v>
      </c>
      <c r="J106" s="43">
        <v>0.38</v>
      </c>
    </row>
    <row r="107" spans="1:10" x14ac:dyDescent="0.25">
      <c r="A107" s="33" t="s">
        <v>167</v>
      </c>
      <c r="B107" s="38">
        <v>32</v>
      </c>
      <c r="C107" s="40">
        <v>20841</v>
      </c>
      <c r="D107" s="40">
        <v>101438</v>
      </c>
      <c r="E107" s="33">
        <v>0.21</v>
      </c>
      <c r="F107" s="43">
        <v>0.11</v>
      </c>
      <c r="G107" s="43">
        <v>0.15</v>
      </c>
      <c r="H107" s="43">
        <v>0.2</v>
      </c>
      <c r="I107" s="43">
        <v>0.25</v>
      </c>
      <c r="J107" s="43">
        <v>0.28999999999999998</v>
      </c>
    </row>
    <row r="108" spans="1:10" x14ac:dyDescent="0.25">
      <c r="A108" s="33" t="s">
        <v>289</v>
      </c>
      <c r="B108" s="38">
        <v>8</v>
      </c>
      <c r="C108" s="40">
        <v>8324</v>
      </c>
      <c r="D108" s="40">
        <v>38650</v>
      </c>
      <c r="E108" s="33">
        <v>0.22</v>
      </c>
    </row>
    <row r="109" spans="1:10" x14ac:dyDescent="0.25">
      <c r="A109" s="33" t="s">
        <v>290</v>
      </c>
      <c r="B109" s="38" t="s">
        <v>269</v>
      </c>
      <c r="C109" s="40">
        <v>226</v>
      </c>
      <c r="D109" s="40">
        <v>1205</v>
      </c>
      <c r="E109" s="33">
        <v>0.19</v>
      </c>
    </row>
    <row r="110" spans="1:10" s="55" customFormat="1" x14ac:dyDescent="0.25">
      <c r="A110" s="51" t="s">
        <v>291</v>
      </c>
      <c r="B110" s="54"/>
      <c r="C110" s="58"/>
      <c r="D110" s="58"/>
    </row>
    <row r="111" spans="1:10" ht="12.75" customHeight="1" x14ac:dyDescent="0.3">
      <c r="A111" s="33" t="s">
        <v>436</v>
      </c>
      <c r="B111" s="38">
        <v>8</v>
      </c>
      <c r="C111" s="40">
        <v>4038</v>
      </c>
      <c r="D111" s="40">
        <v>22722</v>
      </c>
      <c r="E111" s="33">
        <v>0.18</v>
      </c>
    </row>
    <row r="112" spans="1:10" x14ac:dyDescent="0.25">
      <c r="B112" s="38"/>
    </row>
    <row r="113" spans="1:10" x14ac:dyDescent="0.25">
      <c r="A113" s="55" t="s">
        <v>408</v>
      </c>
      <c r="B113" s="38"/>
    </row>
    <row r="114" spans="1:10" x14ac:dyDescent="0.25">
      <c r="B114" s="38"/>
    </row>
    <row r="115" spans="1:10" x14ac:dyDescent="0.25">
      <c r="A115" s="171" t="s">
        <v>225</v>
      </c>
      <c r="B115" s="161"/>
      <c r="C115" s="161"/>
      <c r="D115" s="161"/>
      <c r="E115" s="174" t="s">
        <v>226</v>
      </c>
      <c r="F115" s="163"/>
      <c r="G115" s="163"/>
      <c r="H115" s="163"/>
      <c r="I115" s="163"/>
      <c r="J115" s="163"/>
    </row>
    <row r="116" spans="1:10" ht="15.75" customHeight="1" x14ac:dyDescent="0.25">
      <c r="A116" s="161"/>
      <c r="B116" s="161"/>
      <c r="C116" s="161"/>
      <c r="D116" s="161"/>
      <c r="E116" s="163"/>
      <c r="F116" s="163"/>
      <c r="G116" s="163"/>
      <c r="H116" s="163"/>
      <c r="I116" s="163"/>
      <c r="J116" s="163"/>
    </row>
    <row r="117" spans="1:10" ht="18" customHeight="1" x14ac:dyDescent="0.25">
      <c r="A117" s="165" t="s">
        <v>227</v>
      </c>
      <c r="B117" s="165"/>
      <c r="C117" s="165"/>
      <c r="D117" s="165"/>
      <c r="E117" s="44"/>
      <c r="F117" s="44"/>
      <c r="G117" s="44"/>
      <c r="H117" s="44"/>
      <c r="I117" s="44"/>
      <c r="J117" s="44"/>
    </row>
    <row r="118" spans="1:10" x14ac:dyDescent="0.25">
      <c r="B118" s="38"/>
      <c r="C118" s="40"/>
      <c r="D118" s="40"/>
      <c r="E118" s="37"/>
      <c r="F118" s="37"/>
      <c r="G118" s="37"/>
      <c r="H118" s="37"/>
      <c r="I118" s="37"/>
      <c r="J118" s="37"/>
    </row>
    <row r="119" spans="1:10" ht="42" customHeight="1" x14ac:dyDescent="0.25">
      <c r="A119" s="166" t="s">
        <v>433</v>
      </c>
      <c r="B119" s="167"/>
      <c r="C119" s="167"/>
      <c r="D119" s="167"/>
      <c r="E119" s="167"/>
      <c r="F119" s="167"/>
      <c r="G119" s="167"/>
      <c r="H119" s="167"/>
      <c r="I119" s="167"/>
      <c r="J119" s="167"/>
    </row>
    <row r="120" spans="1:10" x14ac:dyDescent="0.25">
      <c r="A120" s="33" t="s">
        <v>402</v>
      </c>
    </row>
    <row r="122" spans="1:10" x14ac:dyDescent="0.25">
      <c r="A122" s="159" t="s">
        <v>435</v>
      </c>
      <c r="B122" s="159"/>
      <c r="C122" s="159"/>
      <c r="D122" s="159"/>
      <c r="E122" s="159"/>
      <c r="F122" s="159"/>
      <c r="G122" s="159"/>
      <c r="H122" s="159"/>
      <c r="I122" s="159"/>
      <c r="J122" s="159"/>
    </row>
  </sheetData>
  <mergeCells count="10">
    <mergeCell ref="A1:J1"/>
    <mergeCell ref="A2:E2"/>
    <mergeCell ref="F2:J2"/>
    <mergeCell ref="A58:D58"/>
    <mergeCell ref="E58:J58"/>
    <mergeCell ref="A122:J122"/>
    <mergeCell ref="A115:D116"/>
    <mergeCell ref="E115:J116"/>
    <mergeCell ref="A117:D117"/>
    <mergeCell ref="A119:J119"/>
  </mergeCells>
  <pageMargins left="0.7" right="0.7" top="0.75" bottom="0.75" header="0.3" footer="0.3"/>
  <pageSetup scale="79" orientation="portrait" r:id="rId1"/>
  <rowBreaks count="2" manualBreakCount="2">
    <brk id="57" max="16383" man="1"/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6" zoomScaleNormal="100" workbookViewId="0">
      <selection activeCell="A76" sqref="A76"/>
    </sheetView>
  </sheetViews>
  <sheetFormatPr defaultRowHeight="12.6" x14ac:dyDescent="0.25"/>
  <cols>
    <col min="1" max="1" width="35.109375" bestFit="1" customWidth="1"/>
    <col min="2" max="2" width="10.88671875" customWidth="1"/>
    <col min="3" max="4" width="9.88671875" customWidth="1"/>
    <col min="5" max="7" width="8.5546875" customWidth="1"/>
    <col min="8" max="8" width="9.6640625" customWidth="1"/>
    <col min="9" max="10" width="8.5546875" customWidth="1"/>
  </cols>
  <sheetData>
    <row r="1" spans="1:10" ht="30" customHeight="1" x14ac:dyDescent="0.25">
      <c r="A1" s="170" t="s">
        <v>245</v>
      </c>
      <c r="B1" s="170"/>
      <c r="C1" s="173"/>
      <c r="D1" s="173"/>
      <c r="E1" s="173"/>
      <c r="F1" s="173"/>
      <c r="G1" s="173"/>
      <c r="H1" s="173"/>
      <c r="I1" s="173"/>
      <c r="J1" s="173"/>
    </row>
    <row r="2" spans="1:10" ht="13.2" x14ac:dyDescent="0.25">
      <c r="A2" s="170" t="s">
        <v>229</v>
      </c>
      <c r="B2" s="170"/>
      <c r="C2" s="161"/>
      <c r="D2" s="161"/>
      <c r="E2" s="161"/>
      <c r="F2" s="169" t="s">
        <v>60</v>
      </c>
      <c r="G2" s="169"/>
      <c r="H2" s="169"/>
      <c r="I2" s="169"/>
      <c r="J2" s="169"/>
    </row>
    <row r="3" spans="1:10" ht="28.8" x14ac:dyDescent="0.25">
      <c r="A3" s="28" t="s">
        <v>205</v>
      </c>
      <c r="B3" s="45" t="s">
        <v>218</v>
      </c>
      <c r="C3" s="29" t="s">
        <v>230</v>
      </c>
      <c r="D3" s="29" t="s">
        <v>231</v>
      </c>
      <c r="E3" s="30" t="s">
        <v>66</v>
      </c>
      <c r="F3" s="30" t="s">
        <v>67</v>
      </c>
      <c r="G3" s="30" t="s">
        <v>68</v>
      </c>
      <c r="H3" s="30" t="s">
        <v>69</v>
      </c>
      <c r="I3" s="30" t="s">
        <v>70</v>
      </c>
      <c r="J3" s="30" t="s">
        <v>71</v>
      </c>
    </row>
    <row r="4" spans="1:10" ht="13.2" x14ac:dyDescent="0.25">
      <c r="A4" s="51" t="s">
        <v>72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3.2" x14ac:dyDescent="0.25">
      <c r="A5" s="33" t="s">
        <v>75</v>
      </c>
      <c r="B5" s="38">
        <v>24</v>
      </c>
      <c r="C5" s="33">
        <v>89</v>
      </c>
      <c r="D5" s="40">
        <v>15379</v>
      </c>
      <c r="E5" s="37">
        <v>5.8</v>
      </c>
      <c r="F5" s="37">
        <v>0</v>
      </c>
      <c r="G5" s="37">
        <v>2.1</v>
      </c>
      <c r="H5" s="37">
        <v>3.3</v>
      </c>
      <c r="I5" s="37">
        <v>7.9</v>
      </c>
      <c r="J5" s="37">
        <v>13.3</v>
      </c>
    </row>
    <row r="6" spans="1:10" ht="26.4" x14ac:dyDescent="0.25">
      <c r="A6" s="50" t="s">
        <v>311</v>
      </c>
      <c r="B6" s="38">
        <v>78</v>
      </c>
      <c r="C6" s="33">
        <v>208</v>
      </c>
      <c r="D6" s="40">
        <v>153408</v>
      </c>
      <c r="E6" s="37">
        <v>1.4</v>
      </c>
      <c r="F6" s="37">
        <v>0</v>
      </c>
      <c r="G6" s="37">
        <v>0.1</v>
      </c>
      <c r="H6" s="37">
        <v>1</v>
      </c>
      <c r="I6" s="37">
        <v>2.2000000000000002</v>
      </c>
      <c r="J6" s="37">
        <v>3.7</v>
      </c>
    </row>
    <row r="7" spans="1:10" ht="12.75" customHeight="1" x14ac:dyDescent="0.25">
      <c r="A7" s="50" t="s">
        <v>312</v>
      </c>
      <c r="B7" s="38" t="s">
        <v>326</v>
      </c>
      <c r="C7" s="33">
        <v>132</v>
      </c>
      <c r="D7" s="40">
        <v>132014</v>
      </c>
      <c r="E7" s="37">
        <v>1</v>
      </c>
      <c r="F7" s="37">
        <v>0</v>
      </c>
      <c r="G7" s="37">
        <v>0</v>
      </c>
      <c r="H7" s="37">
        <v>0</v>
      </c>
      <c r="I7" s="37">
        <v>1.4</v>
      </c>
      <c r="J7" s="37">
        <v>3.4</v>
      </c>
    </row>
    <row r="8" spans="1:10" ht="13.2" x14ac:dyDescent="0.25">
      <c r="A8" s="33" t="s">
        <v>249</v>
      </c>
      <c r="B8" s="38" t="s">
        <v>327</v>
      </c>
      <c r="C8" s="33">
        <v>131</v>
      </c>
      <c r="D8" s="40">
        <v>103375</v>
      </c>
      <c r="E8" s="37">
        <v>1.3</v>
      </c>
      <c r="F8" s="37">
        <v>0</v>
      </c>
      <c r="G8" s="37">
        <v>0</v>
      </c>
      <c r="H8" s="37">
        <v>0</v>
      </c>
      <c r="I8" s="37">
        <v>2.1</v>
      </c>
      <c r="J8" s="37">
        <v>3.8</v>
      </c>
    </row>
    <row r="9" spans="1:10" ht="26.4" x14ac:dyDescent="0.25">
      <c r="A9" s="50" t="s">
        <v>313</v>
      </c>
      <c r="B9" s="38">
        <v>101</v>
      </c>
      <c r="C9" s="33">
        <v>307</v>
      </c>
      <c r="D9" s="40">
        <v>167857</v>
      </c>
      <c r="E9" s="37">
        <v>1.8</v>
      </c>
      <c r="F9" s="37">
        <v>0</v>
      </c>
      <c r="G9" s="37">
        <v>0</v>
      </c>
      <c r="H9" s="37">
        <v>1.1000000000000001</v>
      </c>
      <c r="I9" s="37">
        <v>2.5</v>
      </c>
      <c r="J9" s="37">
        <v>4.2</v>
      </c>
    </row>
    <row r="10" spans="1:10" ht="26.4" x14ac:dyDescent="0.25">
      <c r="A10" s="50" t="s">
        <v>407</v>
      </c>
      <c r="B10" s="38" t="s">
        <v>328</v>
      </c>
      <c r="C10" s="33">
        <v>256</v>
      </c>
      <c r="D10" s="40">
        <v>221857</v>
      </c>
      <c r="E10" s="37">
        <v>1.2</v>
      </c>
      <c r="F10" s="37">
        <v>0</v>
      </c>
      <c r="G10" s="37">
        <v>0</v>
      </c>
      <c r="H10" s="37">
        <v>0</v>
      </c>
      <c r="I10" s="37">
        <v>1.1000000000000001</v>
      </c>
      <c r="J10" s="37">
        <v>4</v>
      </c>
    </row>
    <row r="11" spans="1:10" ht="26.4" x14ac:dyDescent="0.25">
      <c r="A11" s="50" t="s">
        <v>329</v>
      </c>
      <c r="B11" s="38" t="s">
        <v>330</v>
      </c>
      <c r="C11" s="33">
        <v>387</v>
      </c>
      <c r="D11" s="40">
        <v>358913</v>
      </c>
      <c r="E11" s="37">
        <v>1.1000000000000001</v>
      </c>
      <c r="F11" s="37">
        <v>0</v>
      </c>
      <c r="G11" s="37">
        <v>0</v>
      </c>
      <c r="H11" s="37">
        <v>0.3</v>
      </c>
      <c r="I11" s="37">
        <v>1.6</v>
      </c>
      <c r="J11" s="37">
        <v>2.9</v>
      </c>
    </row>
    <row r="12" spans="1:10" ht="12.75" customHeight="1" x14ac:dyDescent="0.25">
      <c r="A12" s="33" t="s">
        <v>95</v>
      </c>
      <c r="B12" s="38">
        <v>15</v>
      </c>
      <c r="C12" s="33">
        <v>71</v>
      </c>
      <c r="D12" s="40">
        <v>14837</v>
      </c>
      <c r="E12" s="37">
        <v>4.8</v>
      </c>
      <c r="F12" s="37"/>
      <c r="G12" s="37"/>
      <c r="H12" s="37"/>
      <c r="I12" s="37"/>
      <c r="J12" s="37"/>
    </row>
    <row r="13" spans="1:10" ht="13.2" x14ac:dyDescent="0.25">
      <c r="A13" s="33" t="s">
        <v>97</v>
      </c>
      <c r="B13" s="38" t="s">
        <v>331</v>
      </c>
      <c r="C13" s="33">
        <v>165</v>
      </c>
      <c r="D13" s="40">
        <v>53966</v>
      </c>
      <c r="E13" s="37">
        <v>3.1</v>
      </c>
      <c r="F13" s="37">
        <v>0</v>
      </c>
      <c r="G13" s="37">
        <v>0.5</v>
      </c>
      <c r="H13" s="37">
        <v>2.2999999999999998</v>
      </c>
      <c r="I13" s="37">
        <v>4.7</v>
      </c>
      <c r="J13" s="37">
        <v>6.6</v>
      </c>
    </row>
    <row r="14" spans="1:10" ht="13.2" x14ac:dyDescent="0.25">
      <c r="A14" s="33" t="s">
        <v>82</v>
      </c>
      <c r="B14" s="38">
        <v>13</v>
      </c>
      <c r="C14" s="33">
        <v>20</v>
      </c>
      <c r="D14" s="40">
        <v>26784</v>
      </c>
      <c r="E14" s="37">
        <v>0.7</v>
      </c>
      <c r="F14" s="37"/>
      <c r="G14" s="37"/>
      <c r="H14" s="37"/>
      <c r="I14" s="37"/>
      <c r="J14" s="37"/>
    </row>
    <row r="15" spans="1:10" ht="13.2" x14ac:dyDescent="0.25">
      <c r="A15" s="33" t="s">
        <v>281</v>
      </c>
      <c r="B15" s="38">
        <v>10</v>
      </c>
      <c r="C15" s="33">
        <v>10</v>
      </c>
      <c r="D15" s="40">
        <v>8737</v>
      </c>
      <c r="E15" s="37">
        <v>1.1000000000000001</v>
      </c>
      <c r="F15" s="37"/>
      <c r="G15" s="37"/>
      <c r="H15" s="37"/>
      <c r="I15" s="37"/>
      <c r="J15" s="37"/>
    </row>
    <row r="16" spans="1:10" ht="12.75" customHeight="1" x14ac:dyDescent="0.25">
      <c r="A16" s="33" t="s">
        <v>256</v>
      </c>
      <c r="B16" s="38" t="s">
        <v>332</v>
      </c>
      <c r="C16" s="33">
        <v>120</v>
      </c>
      <c r="D16" s="40">
        <v>103094</v>
      </c>
      <c r="E16" s="37">
        <v>1.2</v>
      </c>
      <c r="F16" s="37">
        <v>0</v>
      </c>
      <c r="G16" s="37">
        <v>0</v>
      </c>
      <c r="H16" s="37">
        <v>0</v>
      </c>
      <c r="I16" s="37">
        <v>1.7</v>
      </c>
      <c r="J16" s="37">
        <v>3.3</v>
      </c>
    </row>
    <row r="17" spans="1:10" ht="13.2" x14ac:dyDescent="0.25">
      <c r="A17" s="33" t="s">
        <v>103</v>
      </c>
      <c r="B17" s="38">
        <v>6</v>
      </c>
      <c r="C17" s="33">
        <v>0</v>
      </c>
      <c r="D17" s="40">
        <v>6659</v>
      </c>
      <c r="E17" s="37">
        <v>0</v>
      </c>
      <c r="F17" s="37"/>
      <c r="G17" s="37"/>
      <c r="H17" s="37"/>
      <c r="I17" s="37"/>
      <c r="J17" s="37"/>
    </row>
    <row r="18" spans="1:10" ht="26.4" x14ac:dyDescent="0.25">
      <c r="A18" s="50" t="s">
        <v>315</v>
      </c>
      <c r="B18" s="38">
        <v>70</v>
      </c>
      <c r="C18" s="33">
        <v>374</v>
      </c>
      <c r="D18" s="40">
        <v>106736</v>
      </c>
      <c r="E18" s="37">
        <v>3.5</v>
      </c>
      <c r="F18" s="37">
        <v>0</v>
      </c>
      <c r="G18" s="37">
        <v>0.4</v>
      </c>
      <c r="H18" s="37">
        <v>1.7</v>
      </c>
      <c r="I18" s="37">
        <v>4.8</v>
      </c>
      <c r="J18" s="37">
        <v>10.8</v>
      </c>
    </row>
    <row r="19" spans="1:10" ht="26.4" x14ac:dyDescent="0.25">
      <c r="A19" s="50" t="s">
        <v>316</v>
      </c>
      <c r="B19" s="38">
        <v>61</v>
      </c>
      <c r="C19" s="33">
        <v>181</v>
      </c>
      <c r="D19" s="40">
        <v>71746</v>
      </c>
      <c r="E19" s="37">
        <v>2.5</v>
      </c>
      <c r="F19" s="37">
        <v>0</v>
      </c>
      <c r="G19" s="37">
        <v>0</v>
      </c>
      <c r="H19" s="37">
        <v>1.2</v>
      </c>
      <c r="I19" s="37">
        <v>3.9</v>
      </c>
      <c r="J19" s="37">
        <v>6.1</v>
      </c>
    </row>
    <row r="20" spans="1:10" ht="13.2" x14ac:dyDescent="0.25">
      <c r="A20" s="33" t="s">
        <v>260</v>
      </c>
      <c r="B20" s="38" t="s">
        <v>333</v>
      </c>
      <c r="C20" s="33">
        <v>218</v>
      </c>
      <c r="D20" s="40">
        <v>132307</v>
      </c>
      <c r="E20" s="37">
        <v>1.6</v>
      </c>
      <c r="F20" s="37">
        <v>0</v>
      </c>
      <c r="G20" s="37">
        <v>0</v>
      </c>
      <c r="H20" s="37">
        <v>0.4</v>
      </c>
      <c r="I20" s="37">
        <v>2.9</v>
      </c>
      <c r="J20" s="37">
        <v>4.5999999999999996</v>
      </c>
    </row>
    <row r="21" spans="1:10" ht="13.2" x14ac:dyDescent="0.25">
      <c r="A21" s="33" t="s">
        <v>107</v>
      </c>
      <c r="B21" s="38">
        <v>48</v>
      </c>
      <c r="C21" s="33">
        <v>555</v>
      </c>
      <c r="D21" s="40">
        <v>92460</v>
      </c>
      <c r="E21" s="37">
        <v>6</v>
      </c>
      <c r="F21" s="37">
        <v>0</v>
      </c>
      <c r="G21" s="37">
        <v>1.7</v>
      </c>
      <c r="H21" s="37">
        <v>5.3</v>
      </c>
      <c r="I21" s="37">
        <v>8.8000000000000007</v>
      </c>
      <c r="J21" s="37">
        <v>12.3</v>
      </c>
    </row>
    <row r="22" spans="1:10" ht="15.6" x14ac:dyDescent="0.25">
      <c r="A22" s="51" t="s">
        <v>400</v>
      </c>
      <c r="B22" s="38"/>
      <c r="C22" s="33"/>
      <c r="D22" s="40"/>
      <c r="E22" s="37"/>
      <c r="F22" s="37"/>
      <c r="G22" s="37"/>
      <c r="H22" s="37"/>
      <c r="I22" s="37"/>
      <c r="J22" s="37"/>
    </row>
    <row r="23" spans="1:10" ht="13.2" x14ac:dyDescent="0.25">
      <c r="A23" s="33" t="s">
        <v>317</v>
      </c>
      <c r="B23" s="38">
        <v>61</v>
      </c>
      <c r="C23" s="33">
        <v>66</v>
      </c>
      <c r="D23" s="40">
        <v>103509</v>
      </c>
      <c r="E23" s="37">
        <v>0.6</v>
      </c>
      <c r="F23" s="37">
        <v>0</v>
      </c>
      <c r="G23" s="37">
        <v>0</v>
      </c>
      <c r="H23" s="37">
        <v>0</v>
      </c>
      <c r="I23" s="37">
        <v>0.8</v>
      </c>
      <c r="J23" s="37">
        <v>1.3</v>
      </c>
    </row>
    <row r="24" spans="1:10" ht="13.2" x14ac:dyDescent="0.25">
      <c r="A24" s="51" t="s">
        <v>308</v>
      </c>
      <c r="B24" s="38"/>
      <c r="C24" s="33"/>
      <c r="D24" s="40"/>
      <c r="E24" s="37"/>
      <c r="F24" s="37"/>
      <c r="G24" s="37"/>
      <c r="H24" s="37"/>
      <c r="I24" s="37"/>
      <c r="J24" s="37"/>
    </row>
    <row r="25" spans="1:10" ht="13.2" x14ac:dyDescent="0.25">
      <c r="A25" s="33" t="s">
        <v>262</v>
      </c>
      <c r="B25" s="38" t="s">
        <v>334</v>
      </c>
      <c r="C25" s="33">
        <v>28</v>
      </c>
      <c r="D25" s="40">
        <v>25933</v>
      </c>
      <c r="E25" s="37">
        <v>1.1000000000000001</v>
      </c>
      <c r="F25" s="37">
        <v>0</v>
      </c>
      <c r="G25" s="37">
        <v>0</v>
      </c>
      <c r="H25" s="37">
        <v>0</v>
      </c>
      <c r="I25" s="37">
        <v>0.9</v>
      </c>
      <c r="J25" s="37">
        <v>4.8</v>
      </c>
    </row>
    <row r="26" spans="1:10" ht="13.2" x14ac:dyDescent="0.25">
      <c r="A26" s="51" t="s">
        <v>114</v>
      </c>
      <c r="B26" s="38"/>
      <c r="C26" s="33"/>
      <c r="D26" s="40"/>
      <c r="E26" s="37"/>
      <c r="F26" s="37"/>
      <c r="G26" s="37"/>
      <c r="H26" s="37"/>
      <c r="I26" s="37"/>
      <c r="J26" s="37"/>
    </row>
    <row r="27" spans="1:10" ht="13.2" x14ac:dyDescent="0.25">
      <c r="A27" s="33" t="s">
        <v>136</v>
      </c>
      <c r="B27" s="38" t="s">
        <v>335</v>
      </c>
      <c r="C27" s="33">
        <v>1</v>
      </c>
      <c r="D27" s="40">
        <v>5931</v>
      </c>
      <c r="E27" s="37">
        <v>0.2</v>
      </c>
      <c r="F27" s="37"/>
      <c r="G27" s="37"/>
      <c r="H27" s="37"/>
      <c r="I27" s="37"/>
      <c r="J27" s="37"/>
    </row>
    <row r="28" spans="1:10" ht="13.2" x14ac:dyDescent="0.25">
      <c r="A28" s="33" t="s">
        <v>321</v>
      </c>
      <c r="B28" s="38" t="s">
        <v>336</v>
      </c>
      <c r="C28" s="33">
        <v>6</v>
      </c>
      <c r="D28" s="40">
        <v>15281</v>
      </c>
      <c r="E28" s="37">
        <v>0.4</v>
      </c>
      <c r="F28" s="37">
        <v>0</v>
      </c>
      <c r="G28" s="37">
        <v>0</v>
      </c>
      <c r="H28" s="37">
        <v>0</v>
      </c>
      <c r="I28" s="37">
        <v>0</v>
      </c>
      <c r="J28" s="37">
        <v>1</v>
      </c>
    </row>
    <row r="29" spans="1:10" ht="13.2" x14ac:dyDescent="0.25">
      <c r="A29" s="33" t="s">
        <v>97</v>
      </c>
      <c r="B29" s="38" t="s">
        <v>119</v>
      </c>
      <c r="C29" s="33">
        <v>2</v>
      </c>
      <c r="D29" s="40">
        <v>2007</v>
      </c>
      <c r="E29" s="37">
        <v>1</v>
      </c>
      <c r="F29" s="37"/>
      <c r="G29" s="37"/>
      <c r="H29" s="37"/>
      <c r="I29" s="37"/>
      <c r="J29" s="37"/>
    </row>
    <row r="30" spans="1:10" ht="13.2" x14ac:dyDescent="0.25">
      <c r="A30" s="33" t="s">
        <v>281</v>
      </c>
      <c r="B30" s="38" t="s">
        <v>337</v>
      </c>
      <c r="C30" s="33">
        <v>0</v>
      </c>
      <c r="D30" s="40">
        <v>2473</v>
      </c>
      <c r="E30" s="37">
        <v>0</v>
      </c>
      <c r="F30" s="37"/>
      <c r="G30" s="37"/>
      <c r="H30" s="37"/>
      <c r="I30" s="37"/>
      <c r="J30" s="37"/>
    </row>
    <row r="31" spans="1:10" ht="13.2" x14ac:dyDescent="0.25">
      <c r="A31" s="33" t="s">
        <v>256</v>
      </c>
      <c r="B31" s="38" t="s">
        <v>338</v>
      </c>
      <c r="C31" s="33">
        <v>1</v>
      </c>
      <c r="D31" s="40">
        <v>1435</v>
      </c>
      <c r="E31" s="37">
        <v>0.7</v>
      </c>
      <c r="F31" s="37"/>
      <c r="G31" s="37"/>
      <c r="H31" s="37"/>
      <c r="I31" s="37"/>
      <c r="J31" s="37"/>
    </row>
    <row r="32" spans="1:10" ht="13.2" x14ac:dyDescent="0.25">
      <c r="A32" s="33" t="s">
        <v>157</v>
      </c>
      <c r="B32" s="38">
        <v>6</v>
      </c>
      <c r="C32" s="33">
        <v>7</v>
      </c>
      <c r="D32" s="40">
        <v>3874</v>
      </c>
      <c r="E32" s="37">
        <v>1.8</v>
      </c>
      <c r="F32" s="37"/>
      <c r="G32" s="37"/>
      <c r="H32" s="37"/>
      <c r="I32" s="37"/>
      <c r="J32" s="37"/>
    </row>
    <row r="33" spans="1:10" ht="13.2" x14ac:dyDescent="0.25">
      <c r="A33" s="33"/>
      <c r="B33" s="38"/>
      <c r="C33" s="40"/>
      <c r="D33" s="40"/>
      <c r="E33" s="37"/>
      <c r="F33" s="37"/>
      <c r="G33" s="37"/>
      <c r="H33" s="37"/>
      <c r="I33" s="37"/>
      <c r="J33" s="37"/>
    </row>
    <row r="34" spans="1:10" ht="13.2" x14ac:dyDescent="0.25">
      <c r="A34" s="33"/>
      <c r="B34" s="38"/>
      <c r="C34" s="40"/>
      <c r="D34" s="40"/>
      <c r="E34" s="37"/>
      <c r="F34" s="37"/>
      <c r="G34" s="37"/>
      <c r="H34" s="37"/>
      <c r="I34" s="37"/>
      <c r="J34" s="37"/>
    </row>
    <row r="35" spans="1:10" ht="13.2" x14ac:dyDescent="0.25">
      <c r="A35" s="33"/>
      <c r="B35" s="38"/>
      <c r="C35" s="40"/>
      <c r="D35" s="40"/>
      <c r="E35" s="37"/>
      <c r="F35" s="37"/>
      <c r="G35" s="37"/>
      <c r="H35" s="37"/>
      <c r="I35" s="37"/>
      <c r="J35" s="37"/>
    </row>
    <row r="36" spans="1:10" ht="13.2" x14ac:dyDescent="0.25">
      <c r="A36" s="170" t="s">
        <v>232</v>
      </c>
      <c r="B36" s="170"/>
      <c r="C36" s="170"/>
      <c r="D36" s="170"/>
      <c r="E36" s="169" t="s">
        <v>60</v>
      </c>
      <c r="F36" s="169"/>
      <c r="G36" s="169"/>
      <c r="H36" s="169"/>
      <c r="I36" s="169"/>
      <c r="J36" s="169"/>
    </row>
    <row r="37" spans="1:10" ht="28.8" x14ac:dyDescent="0.25">
      <c r="A37" s="28" t="s">
        <v>205</v>
      </c>
      <c r="B37" s="45" t="s">
        <v>218</v>
      </c>
      <c r="C37" s="29" t="s">
        <v>231</v>
      </c>
      <c r="D37" s="29" t="s">
        <v>178</v>
      </c>
      <c r="E37" s="30" t="s">
        <v>66</v>
      </c>
      <c r="F37" s="30" t="s">
        <v>67</v>
      </c>
      <c r="G37" s="30" t="s">
        <v>68</v>
      </c>
      <c r="H37" s="30" t="s">
        <v>69</v>
      </c>
      <c r="I37" s="30" t="s">
        <v>70</v>
      </c>
      <c r="J37" s="30" t="s">
        <v>71</v>
      </c>
    </row>
    <row r="38" spans="1:10" ht="13.2" x14ac:dyDescent="0.25">
      <c r="A38" s="51" t="s">
        <v>72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3.2" x14ac:dyDescent="0.25">
      <c r="A39" s="33" t="s">
        <v>75</v>
      </c>
      <c r="B39" s="38">
        <v>24</v>
      </c>
      <c r="C39" s="40">
        <v>15379</v>
      </c>
      <c r="D39" s="40">
        <v>51916</v>
      </c>
      <c r="E39" s="43">
        <v>0.3</v>
      </c>
      <c r="F39" s="43">
        <v>0.11</v>
      </c>
      <c r="G39" s="43">
        <v>0.2</v>
      </c>
      <c r="H39" s="43">
        <v>0.25</v>
      </c>
      <c r="I39" s="43">
        <v>0.35</v>
      </c>
      <c r="J39" s="43">
        <v>0.56000000000000005</v>
      </c>
    </row>
    <row r="40" spans="1:10" ht="26.4" x14ac:dyDescent="0.25">
      <c r="A40" s="50" t="s">
        <v>311</v>
      </c>
      <c r="B40" s="38">
        <v>78</v>
      </c>
      <c r="C40" s="40">
        <v>153408</v>
      </c>
      <c r="D40" s="40">
        <v>324537</v>
      </c>
      <c r="E40" s="43">
        <v>0.47</v>
      </c>
      <c r="F40" s="43">
        <v>0.28000000000000003</v>
      </c>
      <c r="G40" s="43">
        <v>0.35</v>
      </c>
      <c r="H40" s="43">
        <v>0.47</v>
      </c>
      <c r="I40" s="43">
        <v>0.56000000000000005</v>
      </c>
      <c r="J40" s="43">
        <v>0.66</v>
      </c>
    </row>
    <row r="41" spans="1:10" ht="26.4" x14ac:dyDescent="0.25">
      <c r="A41" s="50" t="s">
        <v>312</v>
      </c>
      <c r="B41" s="38">
        <v>116</v>
      </c>
      <c r="C41" s="40">
        <v>132014</v>
      </c>
      <c r="D41" s="40">
        <v>381370</v>
      </c>
      <c r="E41" s="43">
        <v>0.35</v>
      </c>
      <c r="F41" s="43">
        <v>0.08</v>
      </c>
      <c r="G41" s="43">
        <v>0.17</v>
      </c>
      <c r="H41" s="43">
        <v>0.35</v>
      </c>
      <c r="I41" s="43">
        <v>0.44</v>
      </c>
      <c r="J41" s="43">
        <v>0.53</v>
      </c>
    </row>
    <row r="42" spans="1:10" ht="13.2" x14ac:dyDescent="0.25">
      <c r="A42" s="33" t="s">
        <v>249</v>
      </c>
      <c r="B42" s="38">
        <v>131</v>
      </c>
      <c r="C42" s="40">
        <v>103375</v>
      </c>
      <c r="D42" s="40">
        <v>392963</v>
      </c>
      <c r="E42" s="43">
        <v>0.26</v>
      </c>
      <c r="F42" s="43">
        <v>0.1</v>
      </c>
      <c r="G42" s="43">
        <v>0.16</v>
      </c>
      <c r="H42" s="43">
        <v>0.25</v>
      </c>
      <c r="I42" s="43">
        <v>0.33</v>
      </c>
      <c r="J42" s="43">
        <v>0.42</v>
      </c>
    </row>
    <row r="43" spans="1:10" ht="26.4" x14ac:dyDescent="0.25">
      <c r="A43" s="50" t="s">
        <v>313</v>
      </c>
      <c r="B43" s="38">
        <v>101</v>
      </c>
      <c r="C43" s="40">
        <v>167857</v>
      </c>
      <c r="D43" s="40">
        <v>380862</v>
      </c>
      <c r="E43" s="43">
        <v>0.44</v>
      </c>
      <c r="F43" s="43">
        <v>0.2</v>
      </c>
      <c r="G43" s="43">
        <v>0.28000000000000003</v>
      </c>
      <c r="H43" s="43">
        <v>0.4</v>
      </c>
      <c r="I43" s="43">
        <v>0.54</v>
      </c>
      <c r="J43" s="43">
        <v>0.63</v>
      </c>
    </row>
    <row r="44" spans="1:10" ht="26.4" x14ac:dyDescent="0.25">
      <c r="A44" s="50" t="s">
        <v>407</v>
      </c>
      <c r="B44" s="38" t="s">
        <v>339</v>
      </c>
      <c r="C44" s="40">
        <v>221857</v>
      </c>
      <c r="D44" s="40">
        <v>829905</v>
      </c>
      <c r="E44" s="43">
        <v>0.27</v>
      </c>
      <c r="F44" s="43">
        <v>0.06</v>
      </c>
      <c r="G44" s="43">
        <v>0.11</v>
      </c>
      <c r="H44" s="43">
        <v>0.22</v>
      </c>
      <c r="I44" s="43">
        <v>0.35</v>
      </c>
      <c r="J44" s="43">
        <v>0.46</v>
      </c>
    </row>
    <row r="45" spans="1:10" ht="26.4" x14ac:dyDescent="0.25">
      <c r="A45" s="50" t="s">
        <v>329</v>
      </c>
      <c r="B45" s="38">
        <v>211</v>
      </c>
      <c r="C45" s="40">
        <v>358913</v>
      </c>
      <c r="D45" s="40">
        <v>1121269</v>
      </c>
      <c r="E45" s="43">
        <v>0.32</v>
      </c>
      <c r="F45" s="43">
        <v>0.19</v>
      </c>
      <c r="G45" s="43">
        <v>0.26</v>
      </c>
      <c r="H45" s="43">
        <v>0.35</v>
      </c>
      <c r="I45" s="43">
        <v>0.44</v>
      </c>
      <c r="J45" s="43">
        <v>0.52</v>
      </c>
    </row>
    <row r="46" spans="1:10" ht="13.2" x14ac:dyDescent="0.25">
      <c r="A46" s="33" t="s">
        <v>95</v>
      </c>
      <c r="B46" s="38">
        <v>15</v>
      </c>
      <c r="C46" s="40">
        <v>14837</v>
      </c>
      <c r="D46" s="40">
        <v>39863</v>
      </c>
      <c r="E46" s="43">
        <v>0.37</v>
      </c>
      <c r="F46" s="43"/>
      <c r="G46" s="43"/>
      <c r="H46" s="43"/>
      <c r="I46" s="43"/>
      <c r="J46" s="43"/>
    </row>
    <row r="47" spans="1:10" ht="13.2" x14ac:dyDescent="0.25">
      <c r="A47" s="33" t="s">
        <v>97</v>
      </c>
      <c r="B47" s="38">
        <v>47</v>
      </c>
      <c r="C47" s="40">
        <v>53966</v>
      </c>
      <c r="D47" s="40">
        <v>178117</v>
      </c>
      <c r="E47" s="43">
        <v>0.3</v>
      </c>
      <c r="F47" s="43">
        <v>0.2</v>
      </c>
      <c r="G47" s="43">
        <v>0.25</v>
      </c>
      <c r="H47" s="43">
        <v>0.32</v>
      </c>
      <c r="I47" s="43">
        <v>0.39</v>
      </c>
      <c r="J47" s="43">
        <v>0.46</v>
      </c>
    </row>
    <row r="48" spans="1:10" ht="13.2" x14ac:dyDescent="0.25">
      <c r="A48" s="33" t="s">
        <v>82</v>
      </c>
      <c r="B48" s="38">
        <v>13</v>
      </c>
      <c r="C48" s="40">
        <v>26784</v>
      </c>
      <c r="D48" s="40">
        <v>57046</v>
      </c>
      <c r="E48" s="43">
        <v>0.47</v>
      </c>
      <c r="F48" s="43"/>
      <c r="G48" s="43"/>
      <c r="H48" s="43"/>
      <c r="I48" s="43"/>
      <c r="J48" s="43"/>
    </row>
    <row r="49" spans="1:10" ht="13.2" x14ac:dyDescent="0.25">
      <c r="A49" s="33" t="s">
        <v>281</v>
      </c>
      <c r="B49" s="38">
        <v>10</v>
      </c>
      <c r="C49" s="40">
        <v>8737</v>
      </c>
      <c r="D49" s="40">
        <v>24939</v>
      </c>
      <c r="E49" s="43">
        <v>0.35</v>
      </c>
      <c r="F49" s="43"/>
      <c r="G49" s="43"/>
      <c r="H49" s="43"/>
      <c r="I49" s="43"/>
      <c r="J49" s="43"/>
    </row>
    <row r="50" spans="1:10" ht="13.2" x14ac:dyDescent="0.25">
      <c r="A50" s="33" t="s">
        <v>256</v>
      </c>
      <c r="B50" s="38">
        <v>90</v>
      </c>
      <c r="C50" s="40">
        <v>103094</v>
      </c>
      <c r="D50" s="40">
        <v>257538</v>
      </c>
      <c r="E50" s="43">
        <v>0.4</v>
      </c>
      <c r="F50" s="43">
        <v>0.13</v>
      </c>
      <c r="G50" s="43">
        <v>0.2</v>
      </c>
      <c r="H50" s="43">
        <v>0.32</v>
      </c>
      <c r="I50" s="43">
        <v>0.44</v>
      </c>
      <c r="J50" s="43">
        <v>0.51</v>
      </c>
    </row>
    <row r="51" spans="1:10" ht="13.2" x14ac:dyDescent="0.25">
      <c r="A51" s="33" t="s">
        <v>103</v>
      </c>
      <c r="B51" s="38">
        <v>6</v>
      </c>
      <c r="C51" s="40">
        <v>6659</v>
      </c>
      <c r="D51" s="40">
        <v>14029</v>
      </c>
      <c r="E51" s="43">
        <v>0.47</v>
      </c>
      <c r="F51" s="43"/>
      <c r="G51" s="43"/>
      <c r="H51" s="43"/>
      <c r="I51" s="43"/>
      <c r="J51" s="43"/>
    </row>
    <row r="52" spans="1:10" ht="26.4" x14ac:dyDescent="0.25">
      <c r="A52" s="50" t="s">
        <v>315</v>
      </c>
      <c r="B52" s="38">
        <v>70</v>
      </c>
      <c r="C52" s="40">
        <v>106736</v>
      </c>
      <c r="D52" s="40">
        <v>256765</v>
      </c>
      <c r="E52" s="43">
        <v>0.42</v>
      </c>
      <c r="F52" s="43">
        <v>0.24</v>
      </c>
      <c r="G52" s="43">
        <v>0.32</v>
      </c>
      <c r="H52" s="43">
        <v>0.39</v>
      </c>
      <c r="I52" s="43">
        <v>0.47</v>
      </c>
      <c r="J52" s="43">
        <v>0.56999999999999995</v>
      </c>
    </row>
    <row r="53" spans="1:10" ht="26.4" x14ac:dyDescent="0.25">
      <c r="A53" s="50" t="s">
        <v>316</v>
      </c>
      <c r="B53" s="38">
        <v>61</v>
      </c>
      <c r="C53" s="40">
        <v>71746</v>
      </c>
      <c r="D53" s="40">
        <v>204796</v>
      </c>
      <c r="E53" s="43">
        <v>0.35</v>
      </c>
      <c r="F53" s="43">
        <v>0.22</v>
      </c>
      <c r="G53" s="43">
        <v>0.28000000000000003</v>
      </c>
      <c r="H53" s="43">
        <v>0.35</v>
      </c>
      <c r="I53" s="43">
        <v>0.44</v>
      </c>
      <c r="J53" s="43">
        <v>0.54</v>
      </c>
    </row>
    <row r="54" spans="1:10" ht="13.2" x14ac:dyDescent="0.25">
      <c r="A54" s="33" t="s">
        <v>260</v>
      </c>
      <c r="B54" s="38">
        <v>126</v>
      </c>
      <c r="C54" s="40">
        <v>132307</v>
      </c>
      <c r="D54" s="40">
        <v>372207</v>
      </c>
      <c r="E54" s="43">
        <v>0.36</v>
      </c>
      <c r="F54" s="43">
        <v>0.16</v>
      </c>
      <c r="G54" s="43">
        <v>0.22</v>
      </c>
      <c r="H54" s="43">
        <v>0.33</v>
      </c>
      <c r="I54" s="43">
        <v>0.46</v>
      </c>
      <c r="J54" s="43">
        <v>0.53</v>
      </c>
    </row>
    <row r="55" spans="1:10" ht="13.2" x14ac:dyDescent="0.25">
      <c r="A55" s="33" t="s">
        <v>107</v>
      </c>
      <c r="B55" s="38">
        <v>48</v>
      </c>
      <c r="C55" s="40">
        <v>92460</v>
      </c>
      <c r="D55" s="40">
        <v>185779</v>
      </c>
      <c r="E55" s="43">
        <v>0.5</v>
      </c>
      <c r="F55" s="43">
        <v>0.34</v>
      </c>
      <c r="G55" s="43">
        <v>0.41</v>
      </c>
      <c r="H55" s="43">
        <v>0.49</v>
      </c>
      <c r="I55" s="43">
        <v>0.56999999999999995</v>
      </c>
      <c r="J55" s="43">
        <v>0.69</v>
      </c>
    </row>
    <row r="56" spans="1:10" ht="15.6" x14ac:dyDescent="0.25">
      <c r="A56" s="51" t="s">
        <v>400</v>
      </c>
      <c r="B56" s="38"/>
      <c r="C56" s="40"/>
      <c r="D56" s="40"/>
      <c r="E56" s="43"/>
      <c r="F56" s="43"/>
      <c r="G56" s="43"/>
      <c r="H56" s="43"/>
      <c r="I56" s="43"/>
      <c r="J56" s="43"/>
    </row>
    <row r="57" spans="1:10" ht="13.2" x14ac:dyDescent="0.25">
      <c r="A57" s="33" t="s">
        <v>317</v>
      </c>
      <c r="B57" s="38">
        <v>61</v>
      </c>
      <c r="C57" s="40">
        <v>103509</v>
      </c>
      <c r="D57" s="40">
        <v>370010</v>
      </c>
      <c r="E57" s="43">
        <v>0.28000000000000003</v>
      </c>
      <c r="F57" s="43">
        <v>0.09</v>
      </c>
      <c r="G57" s="43">
        <v>0.16</v>
      </c>
      <c r="H57" s="43">
        <v>0.25</v>
      </c>
      <c r="I57" s="43">
        <v>0.44</v>
      </c>
      <c r="J57" s="43">
        <v>0.54</v>
      </c>
    </row>
    <row r="58" spans="1:10" ht="13.2" x14ac:dyDescent="0.25">
      <c r="A58" s="51" t="s">
        <v>308</v>
      </c>
      <c r="B58" s="38"/>
      <c r="C58" s="40"/>
      <c r="D58" s="40"/>
      <c r="E58" s="43"/>
      <c r="F58" s="43"/>
      <c r="G58" s="43"/>
      <c r="H58" s="43"/>
      <c r="I58" s="43"/>
      <c r="J58" s="43"/>
    </row>
    <row r="59" spans="1:10" ht="13.2" x14ac:dyDescent="0.25">
      <c r="A59" s="33" t="s">
        <v>262</v>
      </c>
      <c r="B59" s="38">
        <v>51</v>
      </c>
      <c r="C59" s="40">
        <v>25933</v>
      </c>
      <c r="D59" s="40">
        <v>213676</v>
      </c>
      <c r="E59" s="43">
        <v>0.12</v>
      </c>
      <c r="F59" s="43">
        <v>0.02</v>
      </c>
      <c r="G59" s="43">
        <v>0.03</v>
      </c>
      <c r="H59" s="43">
        <v>7.0000000000000007E-2</v>
      </c>
      <c r="I59" s="43">
        <v>0.15</v>
      </c>
      <c r="J59" s="43">
        <v>0.28999999999999998</v>
      </c>
    </row>
    <row r="60" spans="1:10" ht="13.2" x14ac:dyDescent="0.25">
      <c r="A60" s="51" t="s">
        <v>114</v>
      </c>
      <c r="B60" s="38"/>
      <c r="C60" s="40"/>
      <c r="D60" s="40"/>
      <c r="E60" s="43"/>
      <c r="F60" s="43"/>
      <c r="G60" s="43"/>
      <c r="H60" s="43"/>
      <c r="I60" s="43"/>
      <c r="J60" s="43"/>
    </row>
    <row r="61" spans="1:10" ht="13.2" x14ac:dyDescent="0.25">
      <c r="A61" s="33" t="s">
        <v>136</v>
      </c>
      <c r="B61" s="38">
        <v>21</v>
      </c>
      <c r="C61" s="40">
        <v>5931</v>
      </c>
      <c r="D61" s="40">
        <v>105652</v>
      </c>
      <c r="E61" s="43">
        <v>0.06</v>
      </c>
      <c r="F61" s="43">
        <v>0</v>
      </c>
      <c r="G61" s="43">
        <v>0.01</v>
      </c>
      <c r="H61" s="43">
        <v>0.03</v>
      </c>
      <c r="I61" s="43">
        <v>0.05</v>
      </c>
      <c r="J61" s="43">
        <v>0.06</v>
      </c>
    </row>
    <row r="62" spans="1:10" ht="13.2" x14ac:dyDescent="0.25">
      <c r="A62" s="33" t="s">
        <v>321</v>
      </c>
      <c r="B62" s="38">
        <v>36</v>
      </c>
      <c r="C62" s="40">
        <v>15281</v>
      </c>
      <c r="D62" s="40">
        <v>179496</v>
      </c>
      <c r="E62" s="43">
        <v>0.09</v>
      </c>
      <c r="F62" s="43">
        <v>0</v>
      </c>
      <c r="G62" s="43">
        <v>0.02</v>
      </c>
      <c r="H62" s="43">
        <v>0.04</v>
      </c>
      <c r="I62" s="43">
        <v>0.15</v>
      </c>
      <c r="J62" s="43">
        <v>0.23</v>
      </c>
    </row>
    <row r="63" spans="1:10" ht="13.2" x14ac:dyDescent="0.25">
      <c r="A63" s="33" t="s">
        <v>97</v>
      </c>
      <c r="B63" s="38">
        <v>5</v>
      </c>
      <c r="C63" s="40">
        <v>2007</v>
      </c>
      <c r="D63" s="40">
        <v>22054</v>
      </c>
      <c r="E63" s="43">
        <v>0.09</v>
      </c>
      <c r="F63" s="43"/>
      <c r="G63" s="43"/>
      <c r="H63" s="43"/>
      <c r="I63" s="43"/>
      <c r="J63" s="43"/>
    </row>
    <row r="64" spans="1:10" ht="13.2" x14ac:dyDescent="0.25">
      <c r="A64" s="33" t="s">
        <v>281</v>
      </c>
      <c r="B64" s="38">
        <v>6</v>
      </c>
      <c r="C64" s="40">
        <v>2473</v>
      </c>
      <c r="D64" s="40">
        <v>30987</v>
      </c>
      <c r="E64" s="43">
        <v>0.08</v>
      </c>
      <c r="F64" s="43"/>
      <c r="G64" s="43"/>
      <c r="H64" s="43"/>
      <c r="I64" s="43"/>
      <c r="J64" s="43"/>
    </row>
    <row r="65" spans="1:10" ht="13.2" x14ac:dyDescent="0.25">
      <c r="A65" s="33" t="s">
        <v>256</v>
      </c>
      <c r="B65" s="38">
        <v>8</v>
      </c>
      <c r="C65" s="40">
        <v>1435</v>
      </c>
      <c r="D65" s="40">
        <v>32854</v>
      </c>
      <c r="E65" s="43">
        <v>0.04</v>
      </c>
      <c r="F65" s="43"/>
      <c r="G65" s="43"/>
      <c r="H65" s="43"/>
      <c r="I65" s="43"/>
      <c r="J65" s="43"/>
    </row>
    <row r="66" spans="1:10" ht="13.2" x14ac:dyDescent="0.25">
      <c r="A66" s="33" t="s">
        <v>157</v>
      </c>
      <c r="B66" s="38">
        <v>6</v>
      </c>
      <c r="C66" s="40">
        <v>3874</v>
      </c>
      <c r="D66" s="40">
        <v>34830</v>
      </c>
      <c r="E66" s="43">
        <v>0.11</v>
      </c>
      <c r="F66" s="43"/>
      <c r="G66" s="43"/>
      <c r="H66" s="43"/>
      <c r="I66" s="43"/>
      <c r="J66" s="43"/>
    </row>
    <row r="67" spans="1:10" ht="13.2" x14ac:dyDescent="0.25">
      <c r="A67" s="33"/>
      <c r="B67" s="38"/>
      <c r="C67" s="40"/>
      <c r="D67" s="40"/>
      <c r="E67" s="37"/>
      <c r="F67" s="37"/>
      <c r="G67" s="37"/>
      <c r="H67" s="37"/>
      <c r="I67" s="37"/>
      <c r="J67" s="37"/>
    </row>
    <row r="68" spans="1:10" ht="13.2" x14ac:dyDescent="0.25">
      <c r="A68" s="55" t="s">
        <v>409</v>
      </c>
      <c r="B68" s="38"/>
      <c r="C68" s="40"/>
      <c r="D68" s="40"/>
      <c r="E68" s="37"/>
      <c r="F68" s="37"/>
      <c r="G68" s="37"/>
      <c r="H68" s="37"/>
      <c r="I68" s="37"/>
      <c r="J68" s="37"/>
    </row>
    <row r="69" spans="1:10" ht="13.2" x14ac:dyDescent="0.25">
      <c r="A69" s="33"/>
      <c r="B69" s="38"/>
      <c r="C69" s="40"/>
      <c r="D69" s="40"/>
      <c r="E69" s="37"/>
      <c r="F69" s="37"/>
      <c r="G69" s="37"/>
      <c r="H69" s="37"/>
      <c r="I69" s="37"/>
      <c r="J69" s="37"/>
    </row>
    <row r="70" spans="1:10" x14ac:dyDescent="0.25">
      <c r="A70" s="171" t="s">
        <v>233</v>
      </c>
      <c r="B70" s="171"/>
      <c r="C70" s="171"/>
      <c r="D70" s="171"/>
      <c r="E70" s="174" t="s">
        <v>234</v>
      </c>
      <c r="F70" s="174"/>
      <c r="G70" s="174"/>
      <c r="H70" s="174"/>
      <c r="I70" s="174"/>
      <c r="J70" s="174"/>
    </row>
    <row r="71" spans="1:10" x14ac:dyDescent="0.25">
      <c r="A71" s="171"/>
      <c r="B71" s="171"/>
      <c r="C71" s="171"/>
      <c r="D71" s="171"/>
      <c r="E71" s="174"/>
      <c r="F71" s="174"/>
      <c r="G71" s="174"/>
      <c r="H71" s="174"/>
      <c r="I71" s="174"/>
      <c r="J71" s="174"/>
    </row>
    <row r="72" spans="1:10" ht="13.2" x14ac:dyDescent="0.25">
      <c r="A72" s="33"/>
      <c r="B72" s="38"/>
      <c r="C72" s="40"/>
      <c r="D72" s="40"/>
      <c r="E72" s="37"/>
      <c r="F72" s="37"/>
      <c r="G72" s="37"/>
      <c r="H72" s="37"/>
      <c r="I72" s="37"/>
      <c r="J72" s="37"/>
    </row>
    <row r="73" spans="1:10" ht="41.25" customHeight="1" x14ac:dyDescent="0.25">
      <c r="A73" s="166" t="s">
        <v>433</v>
      </c>
      <c r="B73" s="167"/>
      <c r="C73" s="167"/>
      <c r="D73" s="167"/>
      <c r="E73" s="167"/>
      <c r="F73" s="167"/>
      <c r="G73" s="167"/>
      <c r="H73" s="167"/>
      <c r="I73" s="167"/>
      <c r="J73" s="167"/>
    </row>
    <row r="74" spans="1:10" ht="13.2" x14ac:dyDescent="0.25">
      <c r="A74" s="33" t="s">
        <v>402</v>
      </c>
    </row>
    <row r="76" spans="1:10" x14ac:dyDescent="0.25">
      <c r="A76" s="144" t="s">
        <v>441</v>
      </c>
    </row>
  </sheetData>
  <mergeCells count="8">
    <mergeCell ref="A73:J73"/>
    <mergeCell ref="A1:J1"/>
    <mergeCell ref="A2:E2"/>
    <mergeCell ref="F2:J2"/>
    <mergeCell ref="A36:D36"/>
    <mergeCell ref="E36:J36"/>
    <mergeCell ref="A70:D71"/>
    <mergeCell ref="E70:J71"/>
  </mergeCells>
  <pageMargins left="0.7" right="0.7" top="0.75" bottom="0.75" header="0.3" footer="0.3"/>
  <pageSetup scale="78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2" zoomScaleNormal="100" workbookViewId="0">
      <selection activeCell="A27" sqref="A27"/>
    </sheetView>
  </sheetViews>
  <sheetFormatPr defaultColWidth="9.109375" defaultRowHeight="13.2" x14ac:dyDescent="0.25"/>
  <cols>
    <col min="1" max="1" width="20.6640625" style="33" bestFit="1" customWidth="1"/>
    <col min="2" max="2" width="10.88671875" style="33" customWidth="1"/>
    <col min="3" max="3" width="9.44140625" style="33" customWidth="1"/>
    <col min="4" max="5" width="9.109375" style="33"/>
    <col min="6" max="7" width="8.5546875" style="33" customWidth="1"/>
    <col min="8" max="8" width="9.109375" style="33"/>
    <col min="9" max="10" width="8.5546875" style="33" customWidth="1"/>
    <col min="11" max="16384" width="9.109375" style="33"/>
  </cols>
  <sheetData>
    <row r="1" spans="1:10" ht="29.25" customHeight="1" x14ac:dyDescent="0.25">
      <c r="A1" s="170" t="s">
        <v>244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25">
      <c r="A2" s="170" t="s">
        <v>235</v>
      </c>
      <c r="B2" s="161"/>
      <c r="C2" s="161"/>
      <c r="D2" s="161"/>
      <c r="E2" s="161"/>
      <c r="F2" s="178" t="s">
        <v>60</v>
      </c>
      <c r="G2" s="161"/>
      <c r="H2" s="161"/>
      <c r="I2" s="161"/>
      <c r="J2" s="161"/>
    </row>
    <row r="3" spans="1:10" ht="39.6" x14ac:dyDescent="0.25">
      <c r="A3" s="28" t="s">
        <v>236</v>
      </c>
      <c r="B3" s="45" t="s">
        <v>218</v>
      </c>
      <c r="C3" s="29" t="s">
        <v>64</v>
      </c>
      <c r="D3" s="29" t="s">
        <v>65</v>
      </c>
      <c r="E3" s="45" t="s">
        <v>66</v>
      </c>
      <c r="F3" s="48" t="s">
        <v>67</v>
      </c>
      <c r="G3" s="48" t="s">
        <v>68</v>
      </c>
      <c r="H3" s="48" t="s">
        <v>69</v>
      </c>
      <c r="I3" s="48" t="s">
        <v>70</v>
      </c>
      <c r="J3" s="48" t="s">
        <v>71</v>
      </c>
    </row>
    <row r="4" spans="1:10" ht="13.8" x14ac:dyDescent="0.3">
      <c r="A4" s="49" t="s">
        <v>421</v>
      </c>
      <c r="B4" s="33" t="s">
        <v>340</v>
      </c>
      <c r="C4" s="33">
        <v>320</v>
      </c>
      <c r="D4" s="40">
        <v>121245</v>
      </c>
      <c r="E4" s="37">
        <v>2.6</v>
      </c>
      <c r="F4" s="37">
        <v>0</v>
      </c>
      <c r="G4" s="37">
        <v>0</v>
      </c>
      <c r="H4" s="37">
        <v>1.7</v>
      </c>
      <c r="I4" s="37">
        <v>4.9000000000000004</v>
      </c>
      <c r="J4" s="37">
        <v>8.1</v>
      </c>
    </row>
    <row r="5" spans="1:10" x14ac:dyDescent="0.25">
      <c r="A5" s="49" t="s">
        <v>237</v>
      </c>
      <c r="B5" s="33" t="s">
        <v>341</v>
      </c>
      <c r="C5" s="33">
        <v>244</v>
      </c>
      <c r="D5" s="40">
        <v>110563</v>
      </c>
      <c r="E5" s="37">
        <v>2.2000000000000002</v>
      </c>
      <c r="F5" s="37">
        <v>0</v>
      </c>
      <c r="G5" s="37">
        <v>0</v>
      </c>
      <c r="H5" s="37">
        <v>1.2</v>
      </c>
      <c r="I5" s="37">
        <v>3.5</v>
      </c>
      <c r="J5" s="37">
        <v>6.3</v>
      </c>
    </row>
    <row r="6" spans="1:10" x14ac:dyDescent="0.25">
      <c r="A6" s="50" t="s">
        <v>238</v>
      </c>
      <c r="B6" s="33" t="s">
        <v>342</v>
      </c>
      <c r="C6" s="33">
        <v>141</v>
      </c>
      <c r="D6" s="40">
        <v>110447</v>
      </c>
      <c r="E6" s="37">
        <v>1.3</v>
      </c>
      <c r="F6" s="37">
        <v>0</v>
      </c>
      <c r="G6" s="37">
        <v>0</v>
      </c>
      <c r="H6" s="37">
        <v>0</v>
      </c>
      <c r="I6" s="37">
        <v>1.9</v>
      </c>
      <c r="J6" s="37">
        <v>4.8</v>
      </c>
    </row>
    <row r="7" spans="1:10" x14ac:dyDescent="0.25">
      <c r="A7" s="50" t="s">
        <v>239</v>
      </c>
      <c r="B7" s="33" t="s">
        <v>343</v>
      </c>
      <c r="C7" s="33">
        <v>97</v>
      </c>
      <c r="D7" s="40">
        <v>97228</v>
      </c>
      <c r="E7" s="37">
        <v>1</v>
      </c>
      <c r="F7" s="37">
        <v>0</v>
      </c>
      <c r="G7" s="37">
        <v>0</v>
      </c>
      <c r="H7" s="37">
        <v>0</v>
      </c>
      <c r="I7" s="37">
        <v>1.3</v>
      </c>
      <c r="J7" s="37">
        <v>3.4</v>
      </c>
    </row>
    <row r="8" spans="1:10" x14ac:dyDescent="0.25">
      <c r="A8" s="50" t="s">
        <v>240</v>
      </c>
      <c r="B8" s="33" t="s">
        <v>344</v>
      </c>
      <c r="C8" s="33">
        <v>89</v>
      </c>
      <c r="D8" s="40">
        <v>107348</v>
      </c>
      <c r="E8" s="37">
        <v>0.8</v>
      </c>
      <c r="F8" s="37">
        <v>0</v>
      </c>
      <c r="G8" s="37">
        <v>0</v>
      </c>
      <c r="H8" s="37">
        <v>0</v>
      </c>
      <c r="I8" s="37">
        <v>0.5</v>
      </c>
      <c r="J8" s="37">
        <v>2</v>
      </c>
    </row>
    <row r="9" spans="1:10" x14ac:dyDescent="0.25">
      <c r="C9" s="40"/>
      <c r="D9" s="40"/>
    </row>
    <row r="10" spans="1:10" x14ac:dyDescent="0.25">
      <c r="C10" s="40"/>
      <c r="D10" s="40"/>
    </row>
    <row r="11" spans="1:10" x14ac:dyDescent="0.25">
      <c r="A11" s="170" t="s">
        <v>241</v>
      </c>
      <c r="B11" s="161"/>
      <c r="C11" s="161"/>
      <c r="D11" s="161"/>
      <c r="E11" s="161"/>
      <c r="F11" s="178" t="s">
        <v>60</v>
      </c>
      <c r="G11" s="161"/>
      <c r="H11" s="161"/>
      <c r="I11" s="161"/>
      <c r="J11" s="161"/>
    </row>
    <row r="12" spans="1:10" ht="39.6" x14ac:dyDescent="0.25">
      <c r="A12" s="28" t="s">
        <v>236</v>
      </c>
      <c r="B12" s="45" t="s">
        <v>218</v>
      </c>
      <c r="C12" s="29" t="s">
        <v>65</v>
      </c>
      <c r="D12" s="29" t="s">
        <v>178</v>
      </c>
      <c r="E12" s="45" t="s">
        <v>242</v>
      </c>
      <c r="F12" s="48" t="s">
        <v>67</v>
      </c>
      <c r="G12" s="48" t="s">
        <v>68</v>
      </c>
      <c r="H12" s="48" t="s">
        <v>69</v>
      </c>
      <c r="I12" s="48" t="s">
        <v>70</v>
      </c>
      <c r="J12" s="48" t="s">
        <v>71</v>
      </c>
    </row>
    <row r="13" spans="1:10" ht="13.8" x14ac:dyDescent="0.3">
      <c r="A13" s="49" t="s">
        <v>421</v>
      </c>
      <c r="B13" s="33" t="s">
        <v>345</v>
      </c>
      <c r="C13" s="40">
        <v>121245</v>
      </c>
      <c r="D13" s="40">
        <v>290014</v>
      </c>
      <c r="E13" s="43">
        <v>0.42</v>
      </c>
      <c r="F13" s="43">
        <v>0.26</v>
      </c>
      <c r="G13" s="43">
        <v>0.36</v>
      </c>
      <c r="H13" s="43">
        <v>0.45</v>
      </c>
      <c r="I13" s="43">
        <v>0.56000000000000005</v>
      </c>
      <c r="J13" s="43">
        <v>0.68</v>
      </c>
    </row>
    <row r="14" spans="1:10" x14ac:dyDescent="0.25">
      <c r="A14" s="49" t="s">
        <v>237</v>
      </c>
      <c r="B14" s="33" t="s">
        <v>346</v>
      </c>
      <c r="C14" s="40">
        <v>110563</v>
      </c>
      <c r="D14" s="40">
        <v>291301</v>
      </c>
      <c r="E14" s="43">
        <v>0.38</v>
      </c>
      <c r="F14" s="43">
        <v>0.23</v>
      </c>
      <c r="G14" s="43">
        <v>0.3</v>
      </c>
      <c r="H14" s="43">
        <v>0.39</v>
      </c>
      <c r="I14" s="43">
        <v>0.48</v>
      </c>
      <c r="J14" s="43">
        <v>0.61</v>
      </c>
    </row>
    <row r="15" spans="1:10" x14ac:dyDescent="0.25">
      <c r="A15" s="50" t="s">
        <v>238</v>
      </c>
      <c r="B15" s="33" t="s">
        <v>347</v>
      </c>
      <c r="C15" s="40">
        <v>110447</v>
      </c>
      <c r="D15" s="40">
        <v>383798</v>
      </c>
      <c r="E15" s="43">
        <v>0.28999999999999998</v>
      </c>
      <c r="F15" s="43">
        <v>0.12</v>
      </c>
      <c r="G15" s="43">
        <v>0.19</v>
      </c>
      <c r="H15" s="43">
        <v>0.27</v>
      </c>
      <c r="I15" s="43">
        <v>0.38</v>
      </c>
      <c r="J15" s="43">
        <v>0.56000000000000005</v>
      </c>
    </row>
    <row r="16" spans="1:10" x14ac:dyDescent="0.25">
      <c r="A16" s="50" t="s">
        <v>239</v>
      </c>
      <c r="B16" s="33" t="s">
        <v>348</v>
      </c>
      <c r="C16" s="40">
        <v>97228</v>
      </c>
      <c r="D16" s="40">
        <v>508882</v>
      </c>
      <c r="E16" s="43">
        <v>0.19</v>
      </c>
      <c r="F16" s="43">
        <v>0.05</v>
      </c>
      <c r="G16" s="43">
        <v>0.09</v>
      </c>
      <c r="H16" s="43">
        <v>0.15</v>
      </c>
      <c r="I16" s="43">
        <v>0.25</v>
      </c>
      <c r="J16" s="43">
        <v>0.43</v>
      </c>
    </row>
    <row r="17" spans="1:10" x14ac:dyDescent="0.25">
      <c r="A17" s="50" t="s">
        <v>240</v>
      </c>
      <c r="B17" s="33" t="s">
        <v>349</v>
      </c>
      <c r="C17" s="40">
        <v>107348</v>
      </c>
      <c r="D17" s="40">
        <v>418118</v>
      </c>
      <c r="E17" s="43">
        <v>0.26</v>
      </c>
      <c r="F17" s="43">
        <v>0.05</v>
      </c>
      <c r="G17" s="43">
        <v>0.09</v>
      </c>
      <c r="H17" s="43">
        <v>0.17</v>
      </c>
      <c r="I17" s="43">
        <v>0.31</v>
      </c>
      <c r="J17" s="43">
        <v>0.44</v>
      </c>
    </row>
    <row r="18" spans="1:10" x14ac:dyDescent="0.25">
      <c r="A18" s="50"/>
      <c r="C18" s="40"/>
      <c r="D18" s="40"/>
      <c r="E18" s="43"/>
      <c r="F18" s="43"/>
      <c r="G18" s="43"/>
      <c r="H18" s="43"/>
      <c r="I18" s="43"/>
      <c r="J18" s="43"/>
    </row>
    <row r="19" spans="1:10" ht="17.25" customHeight="1" x14ac:dyDescent="0.25">
      <c r="A19" s="172" t="s">
        <v>410</v>
      </c>
      <c r="B19" s="172"/>
      <c r="C19" s="172"/>
      <c r="D19" s="172"/>
      <c r="E19" s="172"/>
      <c r="F19" s="172"/>
      <c r="G19" s="172"/>
      <c r="H19" s="172"/>
      <c r="I19" s="172"/>
      <c r="J19" s="43"/>
    </row>
    <row r="20" spans="1:10" x14ac:dyDescent="0.25">
      <c r="C20" s="40"/>
      <c r="D20" s="40"/>
      <c r="E20" s="43"/>
      <c r="F20" s="43"/>
      <c r="G20" s="43"/>
      <c r="H20" s="43"/>
      <c r="I20" s="43"/>
      <c r="J20" s="43"/>
    </row>
    <row r="21" spans="1:10" x14ac:dyDescent="0.25">
      <c r="A21" s="171" t="s">
        <v>243</v>
      </c>
      <c r="B21" s="161"/>
      <c r="C21" s="161"/>
      <c r="D21" s="161"/>
      <c r="E21" s="175" t="s">
        <v>411</v>
      </c>
      <c r="F21" s="161"/>
      <c r="G21" s="161"/>
      <c r="H21" s="161"/>
      <c r="I21" s="161"/>
      <c r="J21" s="130"/>
    </row>
    <row r="22" spans="1:10" ht="15.75" customHeight="1" x14ac:dyDescent="0.25">
      <c r="A22" s="161"/>
      <c r="B22" s="161"/>
      <c r="C22" s="161"/>
      <c r="D22" s="161"/>
      <c r="E22" s="176"/>
      <c r="F22" s="176"/>
      <c r="G22" s="177"/>
      <c r="H22" s="176"/>
      <c r="I22" s="161"/>
      <c r="J22" s="130"/>
    </row>
    <row r="23" spans="1:10" x14ac:dyDescent="0.25">
      <c r="F23" s="44"/>
      <c r="G23" s="44"/>
      <c r="H23" s="44"/>
      <c r="I23" s="44"/>
      <c r="J23" s="44"/>
    </row>
    <row r="24" spans="1:10" x14ac:dyDescent="0.25">
      <c r="C24" s="40"/>
      <c r="D24" s="40"/>
    </row>
    <row r="25" spans="1:10" ht="42" customHeight="1" x14ac:dyDescent="0.25">
      <c r="A25" s="166" t="s">
        <v>433</v>
      </c>
      <c r="B25" s="167"/>
      <c r="C25" s="167"/>
      <c r="D25" s="167"/>
      <c r="E25" s="167"/>
      <c r="F25" s="167"/>
      <c r="G25" s="167"/>
      <c r="H25" s="167"/>
      <c r="I25" s="167"/>
      <c r="J25" s="167"/>
    </row>
    <row r="27" spans="1:10" x14ac:dyDescent="0.25">
      <c r="A27" s="144" t="s">
        <v>441</v>
      </c>
    </row>
  </sheetData>
  <mergeCells count="9">
    <mergeCell ref="E21:I22"/>
    <mergeCell ref="A25:J25"/>
    <mergeCell ref="A1:J1"/>
    <mergeCell ref="A2:E2"/>
    <mergeCell ref="F2:J2"/>
    <mergeCell ref="A11:E11"/>
    <mergeCell ref="F11:J11"/>
    <mergeCell ref="A21:D22"/>
    <mergeCell ref="A19:I19"/>
  </mergeCells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zoomScaleNormal="100" workbookViewId="0">
      <selection activeCell="A27" sqref="A27"/>
    </sheetView>
  </sheetViews>
  <sheetFormatPr defaultColWidth="9.109375" defaultRowHeight="13.2" x14ac:dyDescent="0.25"/>
  <cols>
    <col min="1" max="1" width="20.6640625" style="33" bestFit="1" customWidth="1"/>
    <col min="2" max="2" width="10.88671875" style="33" customWidth="1"/>
    <col min="3" max="5" width="9.109375" style="33"/>
    <col min="6" max="7" width="8.5546875" style="33" customWidth="1"/>
    <col min="8" max="8" width="9.109375" style="33"/>
    <col min="9" max="10" width="8.5546875" style="33" customWidth="1"/>
    <col min="11" max="16384" width="9.109375" style="33"/>
  </cols>
  <sheetData>
    <row r="1" spans="1:10" ht="31.5" customHeight="1" x14ac:dyDescent="0.25">
      <c r="A1" s="170" t="s">
        <v>350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4.25" customHeight="1" x14ac:dyDescent="0.25">
      <c r="A2" s="170" t="s">
        <v>235</v>
      </c>
      <c r="B2" s="161"/>
      <c r="C2" s="161"/>
      <c r="D2" s="161"/>
      <c r="E2" s="161"/>
      <c r="F2" s="178" t="s">
        <v>60</v>
      </c>
      <c r="G2" s="161"/>
      <c r="H2" s="161"/>
      <c r="I2" s="161"/>
      <c r="J2" s="161"/>
    </row>
    <row r="3" spans="1:10" ht="39.6" x14ac:dyDescent="0.25">
      <c r="A3" s="28" t="s">
        <v>236</v>
      </c>
      <c r="B3" s="45" t="s">
        <v>218</v>
      </c>
      <c r="C3" s="29" t="s">
        <v>64</v>
      </c>
      <c r="D3" s="29" t="s">
        <v>65</v>
      </c>
      <c r="E3" s="45" t="s">
        <v>66</v>
      </c>
      <c r="F3" s="48" t="s">
        <v>67</v>
      </c>
      <c r="G3" s="48" t="s">
        <v>68</v>
      </c>
      <c r="H3" s="48" t="s">
        <v>69</v>
      </c>
      <c r="I3" s="48" t="s">
        <v>70</v>
      </c>
      <c r="J3" s="48" t="s">
        <v>71</v>
      </c>
    </row>
    <row r="4" spans="1:10" ht="13.8" x14ac:dyDescent="0.3">
      <c r="A4" s="49" t="s">
        <v>421</v>
      </c>
      <c r="B4" s="33" t="s">
        <v>351</v>
      </c>
      <c r="C4" s="33">
        <v>161</v>
      </c>
      <c r="D4" s="40">
        <v>55136</v>
      </c>
      <c r="E4" s="37">
        <v>2.9</v>
      </c>
      <c r="F4" s="37">
        <v>0</v>
      </c>
      <c r="G4" s="37">
        <v>0</v>
      </c>
      <c r="H4" s="37">
        <v>0</v>
      </c>
      <c r="I4" s="37">
        <v>4.9000000000000004</v>
      </c>
      <c r="J4" s="37">
        <v>7.6</v>
      </c>
    </row>
    <row r="5" spans="1:10" x14ac:dyDescent="0.25">
      <c r="A5" s="49" t="s">
        <v>237</v>
      </c>
      <c r="B5" s="33" t="s">
        <v>352</v>
      </c>
      <c r="C5" s="33">
        <v>114</v>
      </c>
      <c r="D5" s="40">
        <v>50367</v>
      </c>
      <c r="E5" s="37">
        <v>2.2999999999999998</v>
      </c>
      <c r="F5" s="37">
        <v>0</v>
      </c>
      <c r="G5" s="37">
        <v>0</v>
      </c>
      <c r="H5" s="37">
        <v>0</v>
      </c>
      <c r="I5" s="37">
        <v>3.7</v>
      </c>
      <c r="J5" s="37">
        <v>7.7</v>
      </c>
    </row>
    <row r="6" spans="1:10" x14ac:dyDescent="0.25">
      <c r="A6" s="50" t="s">
        <v>238</v>
      </c>
      <c r="B6" s="33" t="s">
        <v>353</v>
      </c>
      <c r="C6" s="33">
        <v>88</v>
      </c>
      <c r="D6" s="40">
        <v>63360</v>
      </c>
      <c r="E6" s="37">
        <v>1.4</v>
      </c>
      <c r="F6" s="37">
        <v>0</v>
      </c>
      <c r="G6" s="37">
        <v>0</v>
      </c>
      <c r="H6" s="37">
        <v>0</v>
      </c>
      <c r="I6" s="37">
        <v>1.7</v>
      </c>
      <c r="J6" s="37">
        <v>5.9</v>
      </c>
    </row>
    <row r="7" spans="1:10" x14ac:dyDescent="0.25">
      <c r="A7" s="50" t="s">
        <v>239</v>
      </c>
      <c r="B7" s="33" t="s">
        <v>354</v>
      </c>
      <c r="C7" s="33">
        <v>54</v>
      </c>
      <c r="D7" s="40">
        <v>56298</v>
      </c>
      <c r="E7" s="37">
        <v>1</v>
      </c>
      <c r="F7" s="37">
        <v>0</v>
      </c>
      <c r="G7" s="37">
        <v>0</v>
      </c>
      <c r="H7" s="37">
        <v>0</v>
      </c>
      <c r="I7" s="37">
        <v>0</v>
      </c>
      <c r="J7" s="37">
        <v>2.5</v>
      </c>
    </row>
    <row r="8" spans="1:10" x14ac:dyDescent="0.25">
      <c r="A8" s="50" t="s">
        <v>240</v>
      </c>
      <c r="B8" s="33" t="s">
        <v>355</v>
      </c>
      <c r="C8" s="33">
        <v>38</v>
      </c>
      <c r="D8" s="40">
        <v>52052</v>
      </c>
      <c r="E8" s="37">
        <v>0.7</v>
      </c>
      <c r="F8" s="37">
        <v>0</v>
      </c>
      <c r="G8" s="37">
        <v>0</v>
      </c>
      <c r="H8" s="37">
        <v>0</v>
      </c>
      <c r="I8" s="37">
        <v>0</v>
      </c>
      <c r="J8" s="37">
        <v>3.4</v>
      </c>
    </row>
    <row r="9" spans="1:10" x14ac:dyDescent="0.25">
      <c r="C9" s="40"/>
      <c r="D9" s="40"/>
      <c r="E9" s="37"/>
      <c r="F9" s="37"/>
      <c r="G9" s="37"/>
      <c r="H9" s="37"/>
      <c r="I9" s="37"/>
      <c r="J9" s="37"/>
    </row>
    <row r="10" spans="1:10" x14ac:dyDescent="0.25">
      <c r="C10" s="40"/>
      <c r="D10" s="40"/>
    </row>
    <row r="11" spans="1:10" ht="12" customHeight="1" x14ac:dyDescent="0.25">
      <c r="A11" s="170" t="s">
        <v>241</v>
      </c>
      <c r="B11" s="161"/>
      <c r="C11" s="161"/>
      <c r="D11" s="161"/>
      <c r="E11" s="161"/>
      <c r="F11" s="178" t="s">
        <v>60</v>
      </c>
      <c r="G11" s="161"/>
      <c r="H11" s="161"/>
      <c r="I11" s="161"/>
      <c r="J11" s="161"/>
    </row>
    <row r="12" spans="1:10" ht="39.6" x14ac:dyDescent="0.25">
      <c r="A12" s="28" t="s">
        <v>236</v>
      </c>
      <c r="B12" s="45" t="s">
        <v>218</v>
      </c>
      <c r="C12" s="29" t="s">
        <v>65</v>
      </c>
      <c r="D12" s="29" t="s">
        <v>178</v>
      </c>
      <c r="E12" s="45" t="s">
        <v>66</v>
      </c>
      <c r="F12" s="48" t="s">
        <v>67</v>
      </c>
      <c r="G12" s="48" t="s">
        <v>68</v>
      </c>
      <c r="H12" s="48" t="s">
        <v>69</v>
      </c>
      <c r="I12" s="48" t="s">
        <v>70</v>
      </c>
      <c r="J12" s="48" t="s">
        <v>71</v>
      </c>
    </row>
    <row r="13" spans="1:10" ht="13.8" x14ac:dyDescent="0.3">
      <c r="A13" s="49" t="s">
        <v>421</v>
      </c>
      <c r="B13" s="33" t="s">
        <v>356</v>
      </c>
      <c r="C13" s="40">
        <v>55136</v>
      </c>
      <c r="D13" s="40">
        <v>116087</v>
      </c>
      <c r="E13" s="43">
        <v>0.47</v>
      </c>
      <c r="F13" s="43">
        <v>0.32</v>
      </c>
      <c r="G13" s="43">
        <v>0.41</v>
      </c>
      <c r="H13" s="43">
        <v>0.52</v>
      </c>
      <c r="I13" s="43">
        <v>0.65</v>
      </c>
      <c r="J13" s="43">
        <v>0.78</v>
      </c>
    </row>
    <row r="14" spans="1:10" x14ac:dyDescent="0.25">
      <c r="A14" s="49" t="s">
        <v>237</v>
      </c>
      <c r="B14" s="33" t="s">
        <v>357</v>
      </c>
      <c r="C14" s="40">
        <v>50367</v>
      </c>
      <c r="D14" s="40">
        <v>124413</v>
      </c>
      <c r="E14" s="43">
        <v>0.4</v>
      </c>
      <c r="F14" s="43">
        <v>0.23</v>
      </c>
      <c r="G14" s="43">
        <v>0.33</v>
      </c>
      <c r="H14" s="43">
        <v>0.43</v>
      </c>
      <c r="I14" s="43">
        <v>0.54</v>
      </c>
      <c r="J14" s="43">
        <v>0.67</v>
      </c>
    </row>
    <row r="15" spans="1:10" x14ac:dyDescent="0.25">
      <c r="A15" s="50" t="s">
        <v>238</v>
      </c>
      <c r="B15" s="33" t="s">
        <v>358</v>
      </c>
      <c r="C15" s="40">
        <v>63360</v>
      </c>
      <c r="D15" s="40">
        <v>205310</v>
      </c>
      <c r="E15" s="43">
        <v>0.31</v>
      </c>
      <c r="F15" s="43">
        <v>0.12</v>
      </c>
      <c r="G15" s="43">
        <v>0.2</v>
      </c>
      <c r="H15" s="43">
        <v>0.28999999999999998</v>
      </c>
      <c r="I15" s="43">
        <v>0.4</v>
      </c>
      <c r="J15" s="43">
        <v>0.55000000000000004</v>
      </c>
    </row>
    <row r="16" spans="1:10" x14ac:dyDescent="0.25">
      <c r="A16" s="50" t="s">
        <v>239</v>
      </c>
      <c r="B16" s="33" t="s">
        <v>359</v>
      </c>
      <c r="C16" s="40">
        <v>56298</v>
      </c>
      <c r="D16" s="40">
        <v>315128</v>
      </c>
      <c r="E16" s="43">
        <v>0.18</v>
      </c>
      <c r="F16" s="43">
        <v>0.05</v>
      </c>
      <c r="G16" s="43">
        <v>0.08</v>
      </c>
      <c r="H16" s="43">
        <v>0.13</v>
      </c>
      <c r="I16" s="43">
        <v>0.22</v>
      </c>
      <c r="J16" s="43">
        <v>0.34</v>
      </c>
    </row>
    <row r="17" spans="1:10" x14ac:dyDescent="0.25">
      <c r="A17" s="50" t="s">
        <v>240</v>
      </c>
      <c r="B17" s="33" t="s">
        <v>360</v>
      </c>
      <c r="C17" s="40">
        <v>52052</v>
      </c>
      <c r="D17" s="40">
        <v>251662</v>
      </c>
      <c r="E17" s="43">
        <v>0.21</v>
      </c>
      <c r="F17" s="43">
        <v>0.05</v>
      </c>
      <c r="G17" s="43">
        <v>0.08</v>
      </c>
      <c r="H17" s="43">
        <v>0.13</v>
      </c>
      <c r="I17" s="43">
        <v>0.23</v>
      </c>
      <c r="J17" s="43">
        <v>0.37</v>
      </c>
    </row>
    <row r="18" spans="1:10" x14ac:dyDescent="0.25">
      <c r="C18" s="40"/>
      <c r="D18" s="40"/>
      <c r="E18" s="43"/>
      <c r="F18" s="43"/>
      <c r="G18" s="43"/>
      <c r="H18" s="43"/>
      <c r="I18" s="43"/>
      <c r="J18" s="43"/>
    </row>
    <row r="19" spans="1:10" ht="12.75" customHeight="1" x14ac:dyDescent="0.25">
      <c r="A19" s="172" t="s">
        <v>410</v>
      </c>
      <c r="B19" s="172"/>
      <c r="C19" s="172"/>
      <c r="D19" s="172"/>
      <c r="E19" s="172"/>
      <c r="F19" s="172"/>
      <c r="G19" s="172"/>
      <c r="H19" s="172"/>
      <c r="I19" s="172"/>
      <c r="J19" s="43"/>
    </row>
    <row r="20" spans="1:10" ht="15.75" customHeight="1" x14ac:dyDescent="0.25">
      <c r="C20" s="40"/>
      <c r="D20" s="40"/>
      <c r="E20" s="43"/>
      <c r="F20" s="43"/>
      <c r="G20" s="43"/>
      <c r="H20" s="43"/>
      <c r="I20" s="43"/>
      <c r="J20" s="43"/>
    </row>
    <row r="21" spans="1:10" ht="12.75" customHeight="1" x14ac:dyDescent="0.25">
      <c r="A21" s="171" t="s">
        <v>243</v>
      </c>
      <c r="B21" s="161"/>
      <c r="C21" s="161"/>
      <c r="D21" s="161"/>
      <c r="E21" s="175" t="s">
        <v>411</v>
      </c>
      <c r="F21" s="161"/>
      <c r="G21" s="161"/>
      <c r="H21" s="161"/>
      <c r="I21" s="161"/>
      <c r="J21" s="130"/>
    </row>
    <row r="22" spans="1:10" ht="14.25" customHeight="1" x14ac:dyDescent="0.25">
      <c r="A22" s="161"/>
      <c r="B22" s="161"/>
      <c r="C22" s="161"/>
      <c r="D22" s="161"/>
      <c r="E22" s="176"/>
      <c r="F22" s="176"/>
      <c r="G22" s="177"/>
      <c r="H22" s="176"/>
      <c r="I22" s="161"/>
      <c r="J22" s="130"/>
    </row>
    <row r="23" spans="1:10" x14ac:dyDescent="0.25">
      <c r="F23" s="44"/>
      <c r="G23" s="44"/>
      <c r="H23" s="44"/>
      <c r="I23" s="44"/>
      <c r="J23" s="44"/>
    </row>
    <row r="24" spans="1:10" x14ac:dyDescent="0.25">
      <c r="C24" s="40"/>
      <c r="D24" s="40"/>
    </row>
    <row r="25" spans="1:10" ht="43.5" customHeight="1" x14ac:dyDescent="0.25">
      <c r="A25" s="166" t="s">
        <v>433</v>
      </c>
      <c r="B25" s="167"/>
      <c r="C25" s="167"/>
      <c r="D25" s="167"/>
      <c r="E25" s="167"/>
      <c r="F25" s="167"/>
      <c r="G25" s="167"/>
      <c r="H25" s="167"/>
      <c r="I25" s="167"/>
      <c r="J25" s="167"/>
    </row>
    <row r="27" spans="1:10" x14ac:dyDescent="0.25">
      <c r="A27" s="144" t="s">
        <v>441</v>
      </c>
    </row>
  </sheetData>
  <mergeCells count="9">
    <mergeCell ref="A25:J25"/>
    <mergeCell ref="A1:J1"/>
    <mergeCell ref="A2:E2"/>
    <mergeCell ref="F2:J2"/>
    <mergeCell ref="A11:E11"/>
    <mergeCell ref="F11:J11"/>
    <mergeCell ref="A19:I19"/>
    <mergeCell ref="A21:D22"/>
    <mergeCell ref="E21:I22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9" zoomScaleNormal="100" workbookViewId="0">
      <selection activeCell="A26" sqref="A26"/>
    </sheetView>
  </sheetViews>
  <sheetFormatPr defaultColWidth="9.109375" defaultRowHeight="13.2" x14ac:dyDescent="0.25"/>
  <cols>
    <col min="1" max="1" width="20.6640625" style="33" bestFit="1" customWidth="1"/>
    <col min="2" max="2" width="11.109375" style="33" customWidth="1"/>
    <col min="3" max="3" width="9.6640625" style="33" customWidth="1"/>
    <col min="4" max="4" width="10.44140625" style="33" customWidth="1"/>
    <col min="5" max="5" width="9.109375" style="33"/>
    <col min="6" max="7" width="8.5546875" style="33" customWidth="1"/>
    <col min="8" max="8" width="9.109375" style="33"/>
    <col min="9" max="10" width="8.5546875" style="33" customWidth="1"/>
    <col min="11" max="16384" width="9.109375" style="33"/>
  </cols>
  <sheetData>
    <row r="1" spans="1:10" ht="27.75" customHeight="1" x14ac:dyDescent="0.25">
      <c r="A1" s="170" t="s">
        <v>363</v>
      </c>
      <c r="B1" s="170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0" t="s">
        <v>229</v>
      </c>
      <c r="B2" s="170"/>
      <c r="C2" s="161"/>
      <c r="D2" s="161"/>
      <c r="E2" s="161"/>
      <c r="F2" s="178" t="s">
        <v>60</v>
      </c>
      <c r="G2" s="178"/>
      <c r="H2" s="178"/>
      <c r="I2" s="178"/>
      <c r="J2" s="178"/>
    </row>
    <row r="3" spans="1:10" ht="28.8" x14ac:dyDescent="0.25">
      <c r="A3" s="28" t="s">
        <v>236</v>
      </c>
      <c r="B3" s="45" t="s">
        <v>218</v>
      </c>
      <c r="C3" s="29" t="s">
        <v>230</v>
      </c>
      <c r="D3" s="29" t="s">
        <v>361</v>
      </c>
      <c r="E3" s="45" t="s">
        <v>66</v>
      </c>
      <c r="F3" s="48" t="s">
        <v>67</v>
      </c>
      <c r="G3" s="48" t="s">
        <v>68</v>
      </c>
      <c r="H3" s="48" t="s">
        <v>69</v>
      </c>
      <c r="I3" s="48" t="s">
        <v>70</v>
      </c>
      <c r="J3" s="48" t="s">
        <v>71</v>
      </c>
    </row>
    <row r="4" spans="1:10" ht="13.8" x14ac:dyDescent="0.3">
      <c r="A4" s="49" t="s">
        <v>421</v>
      </c>
      <c r="B4" s="33" t="s">
        <v>365</v>
      </c>
      <c r="C4" s="33">
        <v>67</v>
      </c>
      <c r="D4" s="40">
        <v>49707</v>
      </c>
      <c r="E4" s="37">
        <v>1.3</v>
      </c>
      <c r="F4" s="37">
        <v>0</v>
      </c>
      <c r="G4" s="37">
        <v>0</v>
      </c>
      <c r="H4" s="37">
        <v>0</v>
      </c>
      <c r="I4" s="37">
        <v>1.9</v>
      </c>
      <c r="J4" s="37">
        <v>3.9</v>
      </c>
    </row>
    <row r="5" spans="1:10" x14ac:dyDescent="0.25">
      <c r="A5" s="49" t="s">
        <v>237</v>
      </c>
      <c r="B5" s="33" t="s">
        <v>366</v>
      </c>
      <c r="C5" s="33">
        <v>26</v>
      </c>
      <c r="D5" s="40">
        <v>29111</v>
      </c>
      <c r="E5" s="37">
        <v>0.9</v>
      </c>
      <c r="F5" s="37">
        <v>0</v>
      </c>
      <c r="G5" s="37">
        <v>0</v>
      </c>
      <c r="H5" s="37">
        <v>0</v>
      </c>
      <c r="I5" s="37">
        <v>0</v>
      </c>
      <c r="J5" s="37">
        <v>2.5</v>
      </c>
    </row>
    <row r="6" spans="1:10" x14ac:dyDescent="0.25">
      <c r="A6" s="50" t="s">
        <v>238</v>
      </c>
      <c r="B6" s="33" t="s">
        <v>367</v>
      </c>
      <c r="C6" s="33">
        <v>14</v>
      </c>
      <c r="D6" s="40">
        <v>16067</v>
      </c>
      <c r="E6" s="37">
        <v>0.9</v>
      </c>
      <c r="F6" s="37">
        <v>0</v>
      </c>
      <c r="G6" s="37">
        <v>0</v>
      </c>
      <c r="H6" s="37">
        <v>0</v>
      </c>
      <c r="I6" s="37">
        <v>0</v>
      </c>
      <c r="J6" s="37">
        <v>4.2</v>
      </c>
    </row>
    <row r="7" spans="1:10" x14ac:dyDescent="0.25">
      <c r="A7" s="50" t="s">
        <v>239</v>
      </c>
      <c r="B7" s="33" t="s">
        <v>368</v>
      </c>
      <c r="C7" s="33">
        <v>7</v>
      </c>
      <c r="D7" s="40">
        <v>16585</v>
      </c>
      <c r="E7" s="37">
        <v>0.4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</row>
    <row r="8" spans="1:10" x14ac:dyDescent="0.25">
      <c r="A8" s="50" t="s">
        <v>240</v>
      </c>
      <c r="B8" s="33" t="s">
        <v>369</v>
      </c>
      <c r="C8" s="33">
        <v>11</v>
      </c>
      <c r="D8" s="40">
        <v>24886</v>
      </c>
      <c r="E8" s="37">
        <v>0.4</v>
      </c>
      <c r="F8" s="37">
        <v>0</v>
      </c>
      <c r="G8" s="37">
        <v>0</v>
      </c>
      <c r="H8" s="37">
        <v>0</v>
      </c>
      <c r="I8" s="37">
        <v>0</v>
      </c>
      <c r="J8" s="37">
        <v>0.7</v>
      </c>
    </row>
    <row r="9" spans="1:10" x14ac:dyDescent="0.25">
      <c r="C9" s="40"/>
      <c r="D9" s="40"/>
    </row>
    <row r="10" spans="1:10" x14ac:dyDescent="0.25">
      <c r="C10" s="40"/>
      <c r="D10" s="40"/>
    </row>
    <row r="11" spans="1:10" x14ac:dyDescent="0.25">
      <c r="A11" s="170" t="s">
        <v>232</v>
      </c>
      <c r="B11" s="170"/>
      <c r="C11" s="161"/>
      <c r="D11" s="161"/>
      <c r="E11" s="178" t="s">
        <v>60</v>
      </c>
      <c r="F11" s="178"/>
      <c r="G11" s="178"/>
      <c r="H11" s="178"/>
      <c r="I11" s="178"/>
      <c r="J11" s="178"/>
    </row>
    <row r="12" spans="1:10" ht="28.8" x14ac:dyDescent="0.25">
      <c r="A12" s="28" t="s">
        <v>236</v>
      </c>
      <c r="B12" s="45" t="s">
        <v>218</v>
      </c>
      <c r="C12" s="29" t="s">
        <v>361</v>
      </c>
      <c r="D12" s="29" t="s">
        <v>178</v>
      </c>
      <c r="E12" s="45" t="s">
        <v>66</v>
      </c>
      <c r="F12" s="48" t="s">
        <v>67</v>
      </c>
      <c r="G12" s="48" t="s">
        <v>68</v>
      </c>
      <c r="H12" s="48" t="s">
        <v>69</v>
      </c>
      <c r="I12" s="48" t="s">
        <v>70</v>
      </c>
      <c r="J12" s="48" t="s">
        <v>71</v>
      </c>
    </row>
    <row r="13" spans="1:10" ht="13.8" x14ac:dyDescent="0.3">
      <c r="A13" s="49" t="s">
        <v>421</v>
      </c>
      <c r="B13" s="33" t="s">
        <v>375</v>
      </c>
      <c r="C13" s="40">
        <v>49707</v>
      </c>
      <c r="D13" s="40">
        <v>127762</v>
      </c>
      <c r="E13" s="43">
        <v>0.39</v>
      </c>
      <c r="F13" s="43">
        <v>0.23</v>
      </c>
      <c r="G13" s="43">
        <v>0.28999999999999998</v>
      </c>
      <c r="H13" s="43">
        <v>0.41</v>
      </c>
      <c r="I13" s="43">
        <v>0.55000000000000004</v>
      </c>
      <c r="J13" s="43">
        <v>0.67</v>
      </c>
    </row>
    <row r="14" spans="1:10" x14ac:dyDescent="0.25">
      <c r="A14" s="49" t="s">
        <v>237</v>
      </c>
      <c r="B14" s="33" t="s">
        <v>376</v>
      </c>
      <c r="C14" s="40">
        <v>29111</v>
      </c>
      <c r="D14" s="40">
        <v>119746</v>
      </c>
      <c r="E14" s="43">
        <v>0.24</v>
      </c>
      <c r="F14" s="43">
        <v>0.1</v>
      </c>
      <c r="G14" s="43">
        <v>0.13</v>
      </c>
      <c r="H14" s="43">
        <v>0.21</v>
      </c>
      <c r="I14" s="43">
        <v>0.34</v>
      </c>
      <c r="J14" s="43">
        <v>0.46</v>
      </c>
    </row>
    <row r="15" spans="1:10" x14ac:dyDescent="0.25">
      <c r="A15" s="50" t="s">
        <v>238</v>
      </c>
      <c r="B15" s="33" t="s">
        <v>376</v>
      </c>
      <c r="C15" s="40">
        <v>16067</v>
      </c>
      <c r="D15" s="40">
        <v>146970</v>
      </c>
      <c r="E15" s="43">
        <v>0.11</v>
      </c>
      <c r="F15" s="43">
        <v>0.03</v>
      </c>
      <c r="G15" s="43">
        <v>0.05</v>
      </c>
      <c r="H15" s="43">
        <v>0.09</v>
      </c>
      <c r="I15" s="43">
        <v>0.15</v>
      </c>
      <c r="J15" s="43">
        <v>0.32</v>
      </c>
    </row>
    <row r="16" spans="1:10" x14ac:dyDescent="0.25">
      <c r="A16" s="50" t="s">
        <v>239</v>
      </c>
      <c r="B16" s="33" t="s">
        <v>377</v>
      </c>
      <c r="C16" s="40">
        <v>16585</v>
      </c>
      <c r="D16" s="40">
        <v>197318</v>
      </c>
      <c r="E16" s="43">
        <v>0.08</v>
      </c>
      <c r="F16" s="43">
        <v>0.02</v>
      </c>
      <c r="G16" s="43">
        <v>0.02</v>
      </c>
      <c r="H16" s="43">
        <v>0.05</v>
      </c>
      <c r="I16" s="43">
        <v>0.12</v>
      </c>
      <c r="J16" s="43">
        <v>0.18</v>
      </c>
    </row>
    <row r="17" spans="1:10" x14ac:dyDescent="0.25">
      <c r="A17" s="50" t="s">
        <v>240</v>
      </c>
      <c r="B17" s="33" t="s">
        <v>378</v>
      </c>
      <c r="C17" s="40">
        <v>24886</v>
      </c>
      <c r="D17" s="40">
        <v>175914</v>
      </c>
      <c r="E17" s="43">
        <v>0.14000000000000001</v>
      </c>
      <c r="F17" s="43">
        <v>0.03</v>
      </c>
      <c r="G17" s="43">
        <v>0.04</v>
      </c>
      <c r="H17" s="43">
        <v>0.08</v>
      </c>
      <c r="I17" s="43">
        <v>0.15</v>
      </c>
      <c r="J17" s="43">
        <v>0.26</v>
      </c>
    </row>
    <row r="18" spans="1:10" x14ac:dyDescent="0.25">
      <c r="A18" s="50"/>
      <c r="C18" s="40"/>
      <c r="D18" s="40"/>
      <c r="E18" s="43"/>
      <c r="F18" s="43"/>
      <c r="G18" s="43"/>
      <c r="H18" s="43"/>
      <c r="I18" s="43"/>
      <c r="J18" s="43"/>
    </row>
    <row r="19" spans="1:10" ht="15.75" customHeight="1" x14ac:dyDescent="0.25">
      <c r="A19" s="172" t="s">
        <v>412</v>
      </c>
      <c r="B19" s="172"/>
      <c r="C19" s="172"/>
      <c r="D19" s="172"/>
      <c r="E19" s="172"/>
      <c r="F19" s="172"/>
      <c r="G19" s="172"/>
      <c r="H19" s="172"/>
      <c r="I19" s="172"/>
      <c r="J19" s="172"/>
    </row>
    <row r="20" spans="1:10" x14ac:dyDescent="0.25">
      <c r="C20" s="40"/>
      <c r="D20" s="40"/>
    </row>
    <row r="21" spans="1:10" x14ac:dyDescent="0.25">
      <c r="A21" s="171" t="s">
        <v>362</v>
      </c>
      <c r="B21" s="161"/>
      <c r="C21" s="161"/>
      <c r="D21" s="161"/>
      <c r="E21" s="171" t="s">
        <v>234</v>
      </c>
      <c r="F21" s="161"/>
      <c r="G21" s="161"/>
      <c r="H21" s="161"/>
      <c r="I21" s="161"/>
      <c r="J21" s="161"/>
    </row>
    <row r="22" spans="1:10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x14ac:dyDescent="0.25">
      <c r="C23" s="40"/>
      <c r="D23" s="40"/>
    </row>
    <row r="24" spans="1:10" ht="43.5" customHeight="1" x14ac:dyDescent="0.25">
      <c r="A24" s="166" t="s">
        <v>433</v>
      </c>
      <c r="B24" s="167"/>
      <c r="C24" s="167"/>
      <c r="D24" s="167"/>
      <c r="E24" s="167"/>
      <c r="F24" s="167"/>
      <c r="G24" s="167"/>
      <c r="H24" s="167"/>
      <c r="I24" s="167"/>
      <c r="J24" s="167"/>
    </row>
    <row r="26" spans="1:10" x14ac:dyDescent="0.25">
      <c r="A26" s="144" t="s">
        <v>441</v>
      </c>
    </row>
  </sheetData>
  <mergeCells count="9">
    <mergeCell ref="A24:J24"/>
    <mergeCell ref="A1:J1"/>
    <mergeCell ref="A2:E2"/>
    <mergeCell ref="F2:J2"/>
    <mergeCell ref="A11:D11"/>
    <mergeCell ref="E11:J11"/>
    <mergeCell ref="A21:D22"/>
    <mergeCell ref="E21:J22"/>
    <mergeCell ref="A19:J19"/>
  </mergeCells>
  <pageMargins left="0.7" right="0.7" top="0.75" bottom="0.75" header="0.3" footer="0.3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7E548-56C2-4FCE-BEFB-C25954EEBF7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14600A-D460-4B07-8C77-3D1C37272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33E1D5-F2E6-468E-B1BF-F806A13F6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Table1-Hospitals by Type</vt:lpstr>
      <vt:lpstr>Table2-Hospitals by Bedsize</vt:lpstr>
      <vt:lpstr>Table3-CLAB ICUOther</vt:lpstr>
      <vt:lpstr>Table4-CLAB SCA</vt:lpstr>
      <vt:lpstr>Table5-CAU non-NICU</vt:lpstr>
      <vt:lpstr>Table6-VAP non-NICU</vt:lpstr>
      <vt:lpstr>Table7-CLAB NICU L3</vt:lpstr>
      <vt:lpstr>Table8-CLAB NICU L2-3</vt:lpstr>
      <vt:lpstr>Table9-VAP NICU L3</vt:lpstr>
      <vt:lpstr>Table10-VAP NICU L2-3</vt:lpstr>
      <vt:lpstr>Table11-CLAB Sites ICU-Other</vt:lpstr>
      <vt:lpstr>Table12-CLAB Sites SCA</vt:lpstr>
      <vt:lpstr>Table13-CAU Sites non-NICU</vt:lpstr>
      <vt:lpstr>Table14-VAP Sites non-NICU</vt:lpstr>
      <vt:lpstr>Table15-CLAB Sites NICU L3</vt:lpstr>
      <vt:lpstr>Table16-CLAB Sites NICU L2-3</vt:lpstr>
      <vt:lpstr>Table17-VAP Sites NICU L3</vt:lpstr>
      <vt:lpstr>Table18-VAP Sites NICU L2-3</vt:lpstr>
      <vt:lpstr>'Table3-CLAB ICUOther'!Print_Area</vt:lpstr>
      <vt:lpstr>Table_3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Date, Ninad (CDC/OID/NCEZID) (CTR)</dc:creator>
  <cp:lastModifiedBy>CDC User</cp:lastModifiedBy>
  <cp:lastPrinted>2011-09-15T18:46:14Z</cp:lastPrinted>
  <dcterms:created xsi:type="dcterms:W3CDTF">2009-07-14T13:54:49Z</dcterms:created>
  <dcterms:modified xsi:type="dcterms:W3CDTF">2016-07-26T14:25:22Z</dcterms:modified>
</cp:coreProperties>
</file>