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5.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7.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8.xml" ContentType="application/vnd.openxmlformats-officedocument.themeOverride+xml"/>
  <Override PartName="/xl/drawings/drawing5.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9.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0.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1.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2.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3.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4.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5.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16.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17.xml" ContentType="application/vnd.openxmlformats-officedocument.themeOverride+xml"/>
  <Override PartName="/xl/drawings/drawing6.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18.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19.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20.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21.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22.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23.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24.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25.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26.xml" ContentType="application/vnd.openxmlformats-officedocument.themeOverride+xml"/>
  <Override PartName="/xl/drawings/drawing7.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27.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28.xml" ContentType="application/vnd.openxmlformats-officedocument.themeOverrid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29.xml" ContentType="application/vnd.openxmlformats-officedocument.themeOverrid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30.xml" ContentType="application/vnd.openxmlformats-officedocument.themeOverrid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31.xml" ContentType="application/vnd.openxmlformats-officedocument.themeOverrid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32.xml" ContentType="application/vnd.openxmlformats-officedocument.themeOverrid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33.xml" ContentType="application/vnd.openxmlformats-officedocument.themeOverrid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defaultThemeVersion="166925"/>
  <mc:AlternateContent xmlns:mc="http://schemas.openxmlformats.org/markup-compatibility/2006">
    <mc:Choice Requires="x15">
      <x15ac:absPath xmlns:x15ac="http://schemas.microsoft.com/office/spreadsheetml/2010/11/ac" url="https://cdc-my.sharepoint.com/personal/evy8_cdc_gov/Documents/"/>
    </mc:Choice>
  </mc:AlternateContent>
  <xr:revisionPtr revIDLastSave="0" documentId="8_{8194C11F-B7FA-45FE-BCAF-520D7025FFAD}" xr6:coauthVersionLast="47" xr6:coauthVersionMax="47" xr10:uidLastSave="{00000000-0000-0000-0000-000000000000}"/>
  <bookViews>
    <workbookView xWindow="490" yWindow="200" windowWidth="17650" windowHeight="8400" tabRatio="888" xr2:uid="{1828FF88-2D83-465A-AAA9-0A708FE93E4E}"/>
  </bookViews>
  <sheets>
    <sheet name="survey questions" sheetId="1" r:id="rId1"/>
    <sheet name="Profil de l'enquete" sheetId="4" r:id="rId2"/>
    <sheet name="Outbreak Questions" sheetId="6" r:id="rId3"/>
    <sheet name="Surveillance" sheetId="8" r:id="rId4"/>
    <sheet name="Centre de Traitementd' Ebola" sheetId="9" r:id="rId5"/>
    <sheet name="Recherche de contacts" sheetId="11" r:id="rId6"/>
    <sheet name="Vaccination" sheetId="12" r:id="rId7"/>
    <sheet name="Enterrements dignes et sécurisé" sheetId="13" r:id="rId8"/>
  </sheets>
  <externalReferences>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7" i="13" l="1"/>
  <c r="L117" i="13"/>
  <c r="O99" i="13"/>
  <c r="L99" i="13"/>
  <c r="O84" i="13"/>
  <c r="L84" i="13"/>
  <c r="O74" i="13"/>
  <c r="L74" i="13"/>
  <c r="O58" i="13"/>
  <c r="L58" i="13"/>
  <c r="O47" i="13"/>
  <c r="L48" i="13"/>
  <c r="L47" i="13"/>
  <c r="O28" i="13"/>
  <c r="L28" i="13"/>
  <c r="O18" i="13"/>
  <c r="L18" i="13"/>
  <c r="O8" i="13"/>
  <c r="L8" i="13"/>
  <c r="O142" i="12"/>
  <c r="L142" i="12"/>
  <c r="O132" i="12"/>
  <c r="L132" i="12"/>
  <c r="P113" i="12"/>
  <c r="O93" i="12"/>
  <c r="L93" i="12"/>
  <c r="M113" i="12"/>
  <c r="O74" i="12"/>
  <c r="L74" i="12"/>
  <c r="O59" i="12"/>
  <c r="L59" i="12"/>
  <c r="O49" i="12"/>
  <c r="L49" i="12"/>
  <c r="O38" i="12"/>
  <c r="L38" i="12"/>
  <c r="O28" i="12"/>
  <c r="L28" i="12"/>
  <c r="O18" i="12"/>
  <c r="L18" i="12"/>
  <c r="O8" i="12"/>
  <c r="L8" i="12"/>
  <c r="O136" i="11"/>
  <c r="L136" i="11"/>
  <c r="K137" i="11"/>
  <c r="O126" i="11"/>
  <c r="L126" i="11"/>
  <c r="O111" i="11"/>
  <c r="L111" i="11"/>
  <c r="O101" i="11"/>
  <c r="L101" i="11"/>
  <c r="O85" i="11"/>
  <c r="L85" i="11"/>
  <c r="O68" i="11"/>
  <c r="L68" i="11"/>
  <c r="O49" i="11"/>
  <c r="L49" i="11"/>
  <c r="O39" i="11"/>
  <c r="L39" i="11"/>
  <c r="L29" i="11"/>
  <c r="O19" i="11"/>
  <c r="L19" i="11"/>
  <c r="K11" i="11"/>
  <c r="K12" i="11"/>
  <c r="K10" i="11"/>
  <c r="O9" i="11"/>
  <c r="L9" i="11"/>
  <c r="Q77" i="9"/>
  <c r="P77" i="9"/>
  <c r="N77" i="9"/>
  <c r="M77" i="9"/>
  <c r="K77" i="9"/>
  <c r="K57" i="9"/>
  <c r="K58" i="9"/>
  <c r="K59" i="9"/>
  <c r="K60" i="9"/>
  <c r="K61" i="9"/>
  <c r="K62" i="9"/>
  <c r="K63" i="9"/>
  <c r="K64" i="9"/>
  <c r="K65" i="9"/>
  <c r="O55" i="9"/>
  <c r="L55" i="9"/>
  <c r="O41" i="9"/>
  <c r="L41" i="9"/>
  <c r="O29" i="9"/>
  <c r="L29" i="9"/>
  <c r="O19" i="9"/>
  <c r="L19" i="9"/>
  <c r="G20" i="9"/>
  <c r="G21" i="9"/>
  <c r="G22" i="9"/>
  <c r="O9" i="9"/>
  <c r="L10" i="9"/>
  <c r="L9" i="9"/>
  <c r="O83" i="8"/>
  <c r="L83" i="8"/>
  <c r="O64" i="8"/>
  <c r="L64" i="8"/>
  <c r="O54" i="8"/>
  <c r="L54" i="8"/>
  <c r="O37" i="8"/>
  <c r="L37" i="8"/>
  <c r="B48" i="8"/>
  <c r="O19" i="8"/>
  <c r="L19" i="8"/>
  <c r="C20" i="8"/>
  <c r="O9" i="8"/>
  <c r="L9" i="8"/>
  <c r="O19" i="6"/>
  <c r="L19" i="6"/>
  <c r="O9" i="6"/>
  <c r="L10" i="6"/>
  <c r="L9" i="6"/>
  <c r="J91" i="4"/>
  <c r="O86" i="4"/>
  <c r="L86" i="4"/>
  <c r="L72" i="4"/>
  <c r="O72" i="4"/>
  <c r="J77" i="4"/>
  <c r="G74" i="4"/>
  <c r="G75" i="4"/>
  <c r="G76" i="4"/>
  <c r="G73" i="4"/>
  <c r="C74" i="4"/>
  <c r="C75" i="4"/>
  <c r="C76" i="4"/>
  <c r="C73" i="4"/>
  <c r="O61" i="4"/>
  <c r="L61" i="4"/>
  <c r="O66" i="4"/>
  <c r="L66" i="4"/>
  <c r="G63" i="4"/>
  <c r="G64" i="4"/>
  <c r="G65" i="4"/>
  <c r="G62" i="4"/>
  <c r="C63" i="4"/>
  <c r="C64" i="4"/>
  <c r="C65" i="4"/>
  <c r="C62" i="4"/>
  <c r="O34" i="4"/>
  <c r="L34" i="4"/>
  <c r="O27" i="4"/>
  <c r="L27" i="4"/>
  <c r="G22" i="4"/>
  <c r="G23" i="4"/>
  <c r="G24" i="4"/>
  <c r="G25" i="4"/>
  <c r="G26" i="4"/>
  <c r="G21" i="4"/>
  <c r="O20" i="4"/>
  <c r="L20" i="4"/>
  <c r="O9" i="4"/>
  <c r="L9" i="4"/>
  <c r="K128" i="13"/>
  <c r="F128" i="13"/>
  <c r="B128" i="13"/>
  <c r="K127" i="13"/>
  <c r="K126" i="13"/>
  <c r="K125" i="13"/>
  <c r="K124" i="13"/>
  <c r="K123" i="13"/>
  <c r="K122" i="13"/>
  <c r="K121" i="13"/>
  <c r="K120" i="13"/>
  <c r="K119" i="13"/>
  <c r="K118" i="13"/>
  <c r="K111" i="13"/>
  <c r="K108" i="13"/>
  <c r="K109" i="13"/>
  <c r="K110" i="13"/>
  <c r="B111" i="13"/>
  <c r="C120" i="13" s="1"/>
  <c r="N120" i="13" s="1"/>
  <c r="F111" i="13"/>
  <c r="G103" i="13" s="1"/>
  <c r="K107" i="13"/>
  <c r="K106" i="13"/>
  <c r="K105" i="13"/>
  <c r="K104" i="13"/>
  <c r="K103" i="13"/>
  <c r="K102" i="13"/>
  <c r="K101" i="13"/>
  <c r="K100" i="13"/>
  <c r="F93" i="13"/>
  <c r="G87" i="13" s="1"/>
  <c r="B93" i="13"/>
  <c r="J93" i="13" s="1"/>
  <c r="K92" i="13"/>
  <c r="K91" i="13"/>
  <c r="K90" i="13"/>
  <c r="K89" i="13"/>
  <c r="K88" i="13"/>
  <c r="K87" i="13"/>
  <c r="K86" i="13"/>
  <c r="K85" i="13"/>
  <c r="F78" i="13"/>
  <c r="G77" i="13" s="1"/>
  <c r="B78" i="13"/>
  <c r="C76" i="13" s="1"/>
  <c r="K77" i="13"/>
  <c r="F68" i="13"/>
  <c r="G67" i="13" s="1"/>
  <c r="O67" i="13" s="1"/>
  <c r="B68" i="13"/>
  <c r="C66" i="13" s="1"/>
  <c r="K67" i="13"/>
  <c r="F51" i="13"/>
  <c r="G50" i="13" s="1"/>
  <c r="B51" i="13"/>
  <c r="C49" i="13" s="1"/>
  <c r="K50" i="13"/>
  <c r="F31" i="13"/>
  <c r="G29" i="13" s="1"/>
  <c r="B31" i="13"/>
  <c r="C30" i="13" s="1"/>
  <c r="K30" i="13"/>
  <c r="K29" i="13"/>
  <c r="K66" i="13"/>
  <c r="K65" i="13"/>
  <c r="K64" i="13"/>
  <c r="K63" i="13"/>
  <c r="K62" i="13"/>
  <c r="K61" i="13"/>
  <c r="K60" i="13"/>
  <c r="K59" i="13"/>
  <c r="F22" i="13"/>
  <c r="G21" i="13" s="1"/>
  <c r="B22" i="13"/>
  <c r="K21" i="13"/>
  <c r="F12" i="13"/>
  <c r="B12" i="13"/>
  <c r="C11" i="13" s="1"/>
  <c r="L11" i="13" s="1"/>
  <c r="K11" i="13"/>
  <c r="F146" i="12"/>
  <c r="G144" i="12" s="1"/>
  <c r="B146" i="12"/>
  <c r="K145" i="12"/>
  <c r="F136" i="12"/>
  <c r="G135" i="12" s="1"/>
  <c r="Q135" i="12" s="1"/>
  <c r="B136" i="12"/>
  <c r="K135" i="12"/>
  <c r="L122" i="12"/>
  <c r="L123" i="12"/>
  <c r="L124" i="12"/>
  <c r="L125" i="12"/>
  <c r="F126" i="12"/>
  <c r="G115" i="12" s="1"/>
  <c r="B126" i="12"/>
  <c r="C119" i="12" s="1"/>
  <c r="L121" i="12"/>
  <c r="L120" i="12"/>
  <c r="L119" i="12"/>
  <c r="L118" i="12"/>
  <c r="L117" i="12"/>
  <c r="L116" i="12"/>
  <c r="L115" i="12"/>
  <c r="L114" i="12"/>
  <c r="K96" i="12"/>
  <c r="B97" i="12"/>
  <c r="C95" i="12" s="1"/>
  <c r="F97" i="12"/>
  <c r="G95" i="12" s="1"/>
  <c r="Q95" i="12" s="1"/>
  <c r="K95" i="12"/>
  <c r="K94" i="12"/>
  <c r="F77" i="12"/>
  <c r="G76" i="12" s="1"/>
  <c r="B77" i="12"/>
  <c r="C75" i="12" s="1"/>
  <c r="K76" i="12"/>
  <c r="K75" i="12"/>
  <c r="F68" i="12"/>
  <c r="G64" i="12" s="1"/>
  <c r="Q64" i="12" s="1"/>
  <c r="B68" i="12"/>
  <c r="C62" i="12" s="1"/>
  <c r="N62" i="12" s="1"/>
  <c r="K67" i="12"/>
  <c r="K66" i="12"/>
  <c r="K65" i="12"/>
  <c r="K64" i="12"/>
  <c r="K63" i="12"/>
  <c r="K62" i="12"/>
  <c r="K61" i="12"/>
  <c r="K60" i="12"/>
  <c r="F53" i="12"/>
  <c r="G52" i="12" s="1"/>
  <c r="B53" i="12"/>
  <c r="C51" i="12" s="1"/>
  <c r="K52" i="12"/>
  <c r="K51" i="12"/>
  <c r="K50" i="12"/>
  <c r="K40" i="12"/>
  <c r="K41" i="12"/>
  <c r="K42" i="12"/>
  <c r="K39" i="12"/>
  <c r="F43" i="12"/>
  <c r="G41" i="12" s="1"/>
  <c r="Q41" i="12" s="1"/>
  <c r="B43" i="12"/>
  <c r="C40" i="12" s="1"/>
  <c r="N40" i="12" s="1"/>
  <c r="F32" i="12"/>
  <c r="G30" i="12" s="1"/>
  <c r="Q30" i="12" s="1"/>
  <c r="B32" i="12"/>
  <c r="K31" i="12"/>
  <c r="F22" i="12"/>
  <c r="G21" i="12" s="1"/>
  <c r="B22" i="12"/>
  <c r="C20" i="12" s="1"/>
  <c r="M20" i="12" s="1"/>
  <c r="K21" i="12"/>
  <c r="F12" i="12"/>
  <c r="G9" i="12" s="1"/>
  <c r="B12" i="12"/>
  <c r="K11" i="12"/>
  <c r="F145" i="11"/>
  <c r="G143" i="11" s="1"/>
  <c r="B145" i="11"/>
  <c r="C138" i="11" s="1"/>
  <c r="M138" i="11" s="1"/>
  <c r="K144" i="11"/>
  <c r="K143" i="11"/>
  <c r="K142" i="11"/>
  <c r="K141" i="11"/>
  <c r="K140" i="11"/>
  <c r="K139" i="11"/>
  <c r="K138" i="11"/>
  <c r="F130" i="11"/>
  <c r="G128" i="11" s="1"/>
  <c r="P128" i="11" s="1"/>
  <c r="B130" i="11"/>
  <c r="C128" i="11" s="1"/>
  <c r="N128" i="11" s="1"/>
  <c r="K129" i="11"/>
  <c r="F120" i="11"/>
  <c r="G113" i="11" s="1"/>
  <c r="B120" i="11"/>
  <c r="C118" i="11" s="1"/>
  <c r="K119" i="11"/>
  <c r="K118" i="11"/>
  <c r="K117" i="11"/>
  <c r="K116" i="11"/>
  <c r="K115" i="11"/>
  <c r="K114" i="11"/>
  <c r="K113" i="11"/>
  <c r="K112" i="11"/>
  <c r="K70" i="11"/>
  <c r="K71" i="11"/>
  <c r="K72" i="11"/>
  <c r="K73" i="11"/>
  <c r="K74" i="11"/>
  <c r="K75" i="11"/>
  <c r="K76" i="11"/>
  <c r="K77" i="11"/>
  <c r="K78" i="11"/>
  <c r="F105" i="11"/>
  <c r="G103" i="11" s="1"/>
  <c r="B105" i="11"/>
  <c r="C103" i="11" s="1"/>
  <c r="K104" i="11"/>
  <c r="K87" i="11"/>
  <c r="K88" i="11"/>
  <c r="K89" i="11"/>
  <c r="K90" i="11"/>
  <c r="K91" i="11"/>
  <c r="K92" i="11"/>
  <c r="K93" i="11"/>
  <c r="K94" i="11"/>
  <c r="F95" i="11"/>
  <c r="G89" i="11" s="1"/>
  <c r="B95" i="11"/>
  <c r="C88" i="11" s="1"/>
  <c r="K86" i="11"/>
  <c r="F79" i="11"/>
  <c r="G77" i="11" s="1"/>
  <c r="B79" i="11"/>
  <c r="C70" i="11" s="1"/>
  <c r="K69" i="11"/>
  <c r="F52" i="11"/>
  <c r="G51" i="11" s="1"/>
  <c r="B52" i="11"/>
  <c r="C51" i="11" s="1"/>
  <c r="K51" i="11"/>
  <c r="K50" i="11"/>
  <c r="F43" i="11"/>
  <c r="G41" i="11" s="1"/>
  <c r="B43" i="11"/>
  <c r="C42" i="11" s="1"/>
  <c r="K42" i="11"/>
  <c r="F33" i="11"/>
  <c r="G31" i="11" s="1"/>
  <c r="B33" i="11"/>
  <c r="C31" i="11" s="1"/>
  <c r="K32" i="11"/>
  <c r="F23" i="11"/>
  <c r="G20" i="11" s="1"/>
  <c r="B23" i="11"/>
  <c r="K22" i="11"/>
  <c r="F13" i="11"/>
  <c r="G12" i="11" s="1"/>
  <c r="B13" i="11"/>
  <c r="J128" i="13" l="1"/>
  <c r="G123" i="13"/>
  <c r="Q123" i="13" s="1"/>
  <c r="G124" i="13"/>
  <c r="Q124" i="13" s="1"/>
  <c r="G109" i="13"/>
  <c r="G101" i="13"/>
  <c r="C105" i="13"/>
  <c r="C119" i="13"/>
  <c r="M119" i="13" s="1"/>
  <c r="C106" i="13"/>
  <c r="N106" i="13" s="1"/>
  <c r="C122" i="13"/>
  <c r="N122" i="13" s="1"/>
  <c r="C127" i="13"/>
  <c r="N127" i="13" s="1"/>
  <c r="G85" i="13"/>
  <c r="C85" i="13"/>
  <c r="M85" i="13" s="1"/>
  <c r="G30" i="13"/>
  <c r="O30" i="13" s="1"/>
  <c r="C29" i="13"/>
  <c r="N29" i="13" s="1"/>
  <c r="C9" i="13"/>
  <c r="M9" i="13" s="1"/>
  <c r="Q144" i="12"/>
  <c r="O144" i="12"/>
  <c r="G143" i="12"/>
  <c r="G145" i="12"/>
  <c r="J146" i="12"/>
  <c r="C143" i="12"/>
  <c r="M143" i="12" s="1"/>
  <c r="C145" i="12"/>
  <c r="L145" i="12" s="1"/>
  <c r="C144" i="12"/>
  <c r="L144" i="12" s="1"/>
  <c r="G134" i="12"/>
  <c r="O134" i="12" s="1"/>
  <c r="J136" i="12"/>
  <c r="G133" i="12"/>
  <c r="O133" i="12" s="1"/>
  <c r="C133" i="12"/>
  <c r="N133" i="12" s="1"/>
  <c r="C135" i="12"/>
  <c r="N135" i="12" s="1"/>
  <c r="C134" i="12"/>
  <c r="N134" i="12" s="1"/>
  <c r="G121" i="12"/>
  <c r="R121" i="12" s="1"/>
  <c r="C76" i="12"/>
  <c r="M76" i="12" s="1"/>
  <c r="G51" i="12"/>
  <c r="O51" i="12" s="1"/>
  <c r="J32" i="12"/>
  <c r="C143" i="11"/>
  <c r="N143" i="11" s="1"/>
  <c r="C141" i="11"/>
  <c r="L141" i="11" s="1"/>
  <c r="C140" i="11"/>
  <c r="L140" i="11" s="1"/>
  <c r="Q143" i="11"/>
  <c r="P143" i="11"/>
  <c r="G141" i="11"/>
  <c r="Q141" i="11" s="1"/>
  <c r="G142" i="11"/>
  <c r="Q142" i="11" s="1"/>
  <c r="G140" i="11"/>
  <c r="G139" i="11"/>
  <c r="P139" i="11" s="1"/>
  <c r="G138" i="11"/>
  <c r="Q138" i="11" s="1"/>
  <c r="G137" i="11"/>
  <c r="Q137" i="11" s="1"/>
  <c r="G144" i="11"/>
  <c r="O144" i="11" s="1"/>
  <c r="J145" i="11"/>
  <c r="N138" i="11"/>
  <c r="C142" i="11"/>
  <c r="N142" i="11" s="1"/>
  <c r="C139" i="11"/>
  <c r="C137" i="11"/>
  <c r="N137" i="11" s="1"/>
  <c r="C144" i="11"/>
  <c r="G127" i="11"/>
  <c r="P127" i="11" s="1"/>
  <c r="G129" i="11"/>
  <c r="Q129" i="11" s="1"/>
  <c r="C127" i="11"/>
  <c r="M127" i="11" s="1"/>
  <c r="N127" i="11"/>
  <c r="J130" i="11"/>
  <c r="C129" i="11"/>
  <c r="N129" i="11" s="1"/>
  <c r="L127" i="11"/>
  <c r="C115" i="11"/>
  <c r="C113" i="11"/>
  <c r="M113" i="11" s="1"/>
  <c r="G112" i="11"/>
  <c r="O112" i="11" s="1"/>
  <c r="G117" i="11"/>
  <c r="G118" i="11"/>
  <c r="O118" i="11" s="1"/>
  <c r="G116" i="11"/>
  <c r="G115" i="11"/>
  <c r="Q115" i="11" s="1"/>
  <c r="G119" i="11"/>
  <c r="G114" i="11"/>
  <c r="C117" i="11"/>
  <c r="C116" i="11"/>
  <c r="C114" i="11"/>
  <c r="C112" i="11"/>
  <c r="C119" i="11"/>
  <c r="L119" i="11" s="1"/>
  <c r="C86" i="11"/>
  <c r="L86" i="11" s="1"/>
  <c r="O29" i="11"/>
  <c r="C30" i="11"/>
  <c r="M30" i="11" s="1"/>
  <c r="G21" i="11"/>
  <c r="Q103" i="13"/>
  <c r="O103" i="13"/>
  <c r="P103" i="13"/>
  <c r="J51" i="13"/>
  <c r="G48" i="13"/>
  <c r="G76" i="13"/>
  <c r="Q76" i="13" s="1"/>
  <c r="C86" i="13"/>
  <c r="M86" i="13" s="1"/>
  <c r="G86" i="13"/>
  <c r="C107" i="13"/>
  <c r="N107" i="13" s="1"/>
  <c r="G110" i="13"/>
  <c r="G102" i="13"/>
  <c r="P102" i="13" s="1"/>
  <c r="G120" i="13"/>
  <c r="O120" i="13" s="1"/>
  <c r="C123" i="13"/>
  <c r="C124" i="13"/>
  <c r="G49" i="13"/>
  <c r="C92" i="13"/>
  <c r="N92" i="13" s="1"/>
  <c r="G92" i="13"/>
  <c r="G108" i="13"/>
  <c r="P109" i="13"/>
  <c r="J111" i="13"/>
  <c r="G122" i="13"/>
  <c r="C126" i="13"/>
  <c r="M126" i="13" s="1"/>
  <c r="G127" i="13"/>
  <c r="Q67" i="13"/>
  <c r="O29" i="13"/>
  <c r="C75" i="13"/>
  <c r="N75" i="13" s="1"/>
  <c r="C91" i="13"/>
  <c r="G91" i="13"/>
  <c r="C104" i="13"/>
  <c r="G107" i="13"/>
  <c r="Q107" i="13" s="1"/>
  <c r="C118" i="13"/>
  <c r="N118" i="13" s="1"/>
  <c r="G119" i="13"/>
  <c r="P119" i="13" s="1"/>
  <c r="C121" i="13"/>
  <c r="N121" i="13" s="1"/>
  <c r="G126" i="13"/>
  <c r="C77" i="13"/>
  <c r="L77" i="13" s="1"/>
  <c r="C90" i="13"/>
  <c r="G90" i="13"/>
  <c r="M105" i="13"/>
  <c r="C100" i="13"/>
  <c r="L100" i="13" s="1"/>
  <c r="C103" i="13"/>
  <c r="G106" i="13"/>
  <c r="Q106" i="13" s="1"/>
  <c r="G118" i="13"/>
  <c r="G121" i="13"/>
  <c r="G19" i="13"/>
  <c r="O19" i="13" s="1"/>
  <c r="C48" i="13"/>
  <c r="C89" i="13"/>
  <c r="G89" i="13"/>
  <c r="C110" i="13"/>
  <c r="C102" i="13"/>
  <c r="N102" i="13" s="1"/>
  <c r="G105" i="13"/>
  <c r="O105" i="13" s="1"/>
  <c r="C125" i="13"/>
  <c r="M125" i="13" s="1"/>
  <c r="G20" i="13"/>
  <c r="O20" i="13" s="1"/>
  <c r="C50" i="13"/>
  <c r="G75" i="13"/>
  <c r="C88" i="13"/>
  <c r="G88" i="13"/>
  <c r="C109" i="13"/>
  <c r="C101" i="13"/>
  <c r="N101" i="13" s="1"/>
  <c r="G104" i="13"/>
  <c r="G125" i="13"/>
  <c r="C87" i="13"/>
  <c r="M87" i="13" s="1"/>
  <c r="O101" i="13"/>
  <c r="C108" i="13"/>
  <c r="G100" i="13"/>
  <c r="L120" i="13"/>
  <c r="M120" i="13"/>
  <c r="O106" i="13"/>
  <c r="L107" i="13"/>
  <c r="M107" i="13"/>
  <c r="L102" i="13"/>
  <c r="O100" i="13"/>
  <c r="P144" i="12"/>
  <c r="C10" i="13"/>
  <c r="M10" i="13" s="1"/>
  <c r="Q87" i="13"/>
  <c r="O76" i="13"/>
  <c r="Q21" i="13"/>
  <c r="P21" i="13"/>
  <c r="J12" i="13"/>
  <c r="N76" i="13"/>
  <c r="G9" i="13"/>
  <c r="Q9" i="13" s="1"/>
  <c r="G11" i="13"/>
  <c r="O11" i="13" s="1"/>
  <c r="J22" i="13"/>
  <c r="Q19" i="13"/>
  <c r="C67" i="13"/>
  <c r="J78" i="13"/>
  <c r="O87" i="13"/>
  <c r="M11" i="13"/>
  <c r="P87" i="13"/>
  <c r="P91" i="13"/>
  <c r="G10" i="13"/>
  <c r="N11" i="13"/>
  <c r="J31" i="13"/>
  <c r="P67" i="13"/>
  <c r="Q90" i="13"/>
  <c r="L76" i="13"/>
  <c r="M76" i="13"/>
  <c r="G59" i="13"/>
  <c r="Q59" i="13" s="1"/>
  <c r="G66" i="13"/>
  <c r="Q66" i="13" s="1"/>
  <c r="P9" i="13"/>
  <c r="C60" i="13"/>
  <c r="L60" i="13" s="1"/>
  <c r="G60" i="13"/>
  <c r="P60" i="13" s="1"/>
  <c r="N30" i="13"/>
  <c r="C59" i="13"/>
  <c r="L59" i="13" s="1"/>
  <c r="O21" i="13"/>
  <c r="O22" i="13" s="1"/>
  <c r="C61" i="13"/>
  <c r="N61" i="13" s="1"/>
  <c r="C63" i="13"/>
  <c r="L63" i="13" s="1"/>
  <c r="J68" i="13"/>
  <c r="L66" i="13"/>
  <c r="N66" i="13"/>
  <c r="M66" i="13"/>
  <c r="Q60" i="13"/>
  <c r="C19" i="13"/>
  <c r="C20" i="13"/>
  <c r="C21" i="13"/>
  <c r="G61" i="13"/>
  <c r="C62" i="13"/>
  <c r="G62" i="13"/>
  <c r="G63" i="13"/>
  <c r="C64" i="13"/>
  <c r="O59" i="13"/>
  <c r="G64" i="13"/>
  <c r="C65" i="13"/>
  <c r="G65" i="13"/>
  <c r="O145" i="12"/>
  <c r="P133" i="12"/>
  <c r="O135" i="12"/>
  <c r="Q133" i="12"/>
  <c r="P135" i="12"/>
  <c r="L134" i="12"/>
  <c r="M134" i="12"/>
  <c r="C39" i="12"/>
  <c r="N39" i="12" s="1"/>
  <c r="G75" i="12"/>
  <c r="Q75" i="12" s="1"/>
  <c r="C63" i="12"/>
  <c r="M63" i="12" s="1"/>
  <c r="C50" i="12"/>
  <c r="N50" i="12" s="1"/>
  <c r="G50" i="12"/>
  <c r="O50" i="12" s="1"/>
  <c r="N75" i="12"/>
  <c r="M75" i="12"/>
  <c r="L75" i="12"/>
  <c r="C114" i="12"/>
  <c r="M114" i="12" s="1"/>
  <c r="J12" i="12"/>
  <c r="G19" i="12"/>
  <c r="Q19" i="12" s="1"/>
  <c r="G39" i="12"/>
  <c r="O39" i="12" s="1"/>
  <c r="C125" i="12"/>
  <c r="G42" i="12"/>
  <c r="P42" i="12" s="1"/>
  <c r="G10" i="12"/>
  <c r="P10" i="12" s="1"/>
  <c r="G67" i="12"/>
  <c r="Q67" i="12" s="1"/>
  <c r="C118" i="12"/>
  <c r="O118" i="12" s="1"/>
  <c r="G20" i="12"/>
  <c r="Q20" i="12" s="1"/>
  <c r="C123" i="12"/>
  <c r="M123" i="12" s="1"/>
  <c r="J53" i="12"/>
  <c r="G65" i="12"/>
  <c r="P65" i="12" s="1"/>
  <c r="C117" i="12"/>
  <c r="O117" i="12" s="1"/>
  <c r="G63" i="12"/>
  <c r="P63" i="12" s="1"/>
  <c r="C115" i="12"/>
  <c r="M115" i="12" s="1"/>
  <c r="G60" i="12"/>
  <c r="J68" i="12"/>
  <c r="G62" i="12"/>
  <c r="Q62" i="12" s="1"/>
  <c r="G122" i="12"/>
  <c r="R122" i="12" s="1"/>
  <c r="M119" i="12"/>
  <c r="O119" i="12"/>
  <c r="N119" i="12"/>
  <c r="Q76" i="12"/>
  <c r="P76" i="12"/>
  <c r="R115" i="12"/>
  <c r="Q115" i="12"/>
  <c r="C61" i="12"/>
  <c r="M61" i="12" s="1"/>
  <c r="G61" i="12"/>
  <c r="C124" i="12"/>
  <c r="C116" i="12"/>
  <c r="O116" i="12" s="1"/>
  <c r="G120" i="12"/>
  <c r="Q120" i="12" s="1"/>
  <c r="J126" i="12"/>
  <c r="C122" i="12"/>
  <c r="M122" i="12" s="1"/>
  <c r="G114" i="12"/>
  <c r="R114" i="12" s="1"/>
  <c r="G118" i="12"/>
  <c r="G119" i="12"/>
  <c r="R119" i="12" s="1"/>
  <c r="C67" i="12"/>
  <c r="N67" i="12" s="1"/>
  <c r="C9" i="12"/>
  <c r="L9" i="12" s="1"/>
  <c r="J22" i="12"/>
  <c r="C66" i="12"/>
  <c r="N66" i="12" s="1"/>
  <c r="G66" i="12"/>
  <c r="P66" i="12" s="1"/>
  <c r="J77" i="12"/>
  <c r="J97" i="12"/>
  <c r="C121" i="12"/>
  <c r="G125" i="12"/>
  <c r="G117" i="12"/>
  <c r="C11" i="12"/>
  <c r="N11" i="12" s="1"/>
  <c r="C65" i="12"/>
  <c r="C120" i="12"/>
  <c r="G124" i="12"/>
  <c r="G116" i="12"/>
  <c r="N20" i="12"/>
  <c r="C60" i="12"/>
  <c r="M60" i="12" s="1"/>
  <c r="M62" i="12"/>
  <c r="G11" i="12"/>
  <c r="Q11" i="12" s="1"/>
  <c r="C21" i="12"/>
  <c r="L21" i="12" s="1"/>
  <c r="C52" i="12"/>
  <c r="N52" i="12" s="1"/>
  <c r="C64" i="12"/>
  <c r="G123" i="12"/>
  <c r="M117" i="12"/>
  <c r="P115" i="12"/>
  <c r="N117" i="12"/>
  <c r="N95" i="12"/>
  <c r="L95" i="12"/>
  <c r="C94" i="12"/>
  <c r="L94" i="12" s="1"/>
  <c r="C96" i="12"/>
  <c r="G94" i="12"/>
  <c r="Q94" i="12" s="1"/>
  <c r="G96" i="12"/>
  <c r="M95" i="12"/>
  <c r="O95" i="12"/>
  <c r="P95" i="12"/>
  <c r="O76" i="12"/>
  <c r="L62" i="12"/>
  <c r="O64" i="12"/>
  <c r="P64" i="12"/>
  <c r="P9" i="12"/>
  <c r="O9" i="12"/>
  <c r="Q21" i="12"/>
  <c r="O21" i="12"/>
  <c r="C29" i="12"/>
  <c r="M29" i="12" s="1"/>
  <c r="C31" i="12"/>
  <c r="L31" i="12" s="1"/>
  <c r="G40" i="12"/>
  <c r="O40" i="12" s="1"/>
  <c r="C30" i="12"/>
  <c r="M30" i="12" s="1"/>
  <c r="G29" i="12"/>
  <c r="Q29" i="12" s="1"/>
  <c r="C42" i="12"/>
  <c r="C10" i="12"/>
  <c r="L10" i="12" s="1"/>
  <c r="O20" i="12"/>
  <c r="G31" i="12"/>
  <c r="O31" i="12" s="1"/>
  <c r="C41" i="12"/>
  <c r="L41" i="12" s="1"/>
  <c r="P20" i="12"/>
  <c r="C19" i="12"/>
  <c r="N19" i="12" s="1"/>
  <c r="M40" i="12"/>
  <c r="L40" i="12"/>
  <c r="L39" i="12"/>
  <c r="M39" i="12"/>
  <c r="J43" i="12"/>
  <c r="O41" i="12"/>
  <c r="Q39" i="12"/>
  <c r="P41" i="12"/>
  <c r="P30" i="12"/>
  <c r="N29" i="12"/>
  <c r="O30" i="12"/>
  <c r="P21" i="12"/>
  <c r="L20" i="12"/>
  <c r="Q9" i="12"/>
  <c r="P11" i="12"/>
  <c r="O141" i="11"/>
  <c r="P141" i="11"/>
  <c r="O142" i="11"/>
  <c r="L138" i="11"/>
  <c r="P142" i="11"/>
  <c r="O143" i="11"/>
  <c r="Q128" i="11"/>
  <c r="O128" i="11"/>
  <c r="M129" i="11"/>
  <c r="M128" i="11"/>
  <c r="L128" i="11"/>
  <c r="G76" i="11"/>
  <c r="C77" i="11"/>
  <c r="N77" i="11" s="1"/>
  <c r="N113" i="11"/>
  <c r="C87" i="11"/>
  <c r="C41" i="11"/>
  <c r="J120" i="11"/>
  <c r="O119" i="11"/>
  <c r="P112" i="11"/>
  <c r="L118" i="11"/>
  <c r="L113" i="11"/>
  <c r="L114" i="11"/>
  <c r="G88" i="11"/>
  <c r="P88" i="11" s="1"/>
  <c r="C32" i="11"/>
  <c r="N32" i="11" s="1"/>
  <c r="G40" i="11"/>
  <c r="O40" i="11" s="1"/>
  <c r="G75" i="11"/>
  <c r="Q75" i="11" s="1"/>
  <c r="C76" i="11"/>
  <c r="C94" i="11"/>
  <c r="G86" i="11"/>
  <c r="P86" i="11" s="1"/>
  <c r="G87" i="11"/>
  <c r="G42" i="11"/>
  <c r="O42" i="11" s="1"/>
  <c r="G74" i="11"/>
  <c r="Q74" i="11" s="1"/>
  <c r="C75" i="11"/>
  <c r="C93" i="11"/>
  <c r="N93" i="11" s="1"/>
  <c r="G94" i="11"/>
  <c r="P94" i="11" s="1"/>
  <c r="C102" i="11"/>
  <c r="N102" i="11" s="1"/>
  <c r="G30" i="11"/>
  <c r="G73" i="11"/>
  <c r="P73" i="11" s="1"/>
  <c r="C74" i="11"/>
  <c r="C92" i="11"/>
  <c r="G93" i="11"/>
  <c r="O93" i="11" s="1"/>
  <c r="C104" i="11"/>
  <c r="C50" i="11"/>
  <c r="M50" i="11" s="1"/>
  <c r="G32" i="11"/>
  <c r="C69" i="11"/>
  <c r="N69" i="11" s="1"/>
  <c r="G72" i="11"/>
  <c r="C73" i="11"/>
  <c r="L73" i="11" s="1"/>
  <c r="C91" i="11"/>
  <c r="G92" i="11"/>
  <c r="G69" i="11"/>
  <c r="G71" i="11"/>
  <c r="C72" i="11"/>
  <c r="M72" i="11" s="1"/>
  <c r="C90" i="11"/>
  <c r="N90" i="11" s="1"/>
  <c r="G91" i="11"/>
  <c r="G102" i="11"/>
  <c r="P102" i="11" s="1"/>
  <c r="G50" i="11"/>
  <c r="P50" i="11" s="1"/>
  <c r="C40" i="11"/>
  <c r="M40" i="11" s="1"/>
  <c r="G78" i="11"/>
  <c r="Q78" i="11" s="1"/>
  <c r="G70" i="11"/>
  <c r="C71" i="11"/>
  <c r="M71" i="11" s="1"/>
  <c r="C89" i="11"/>
  <c r="M89" i="11" s="1"/>
  <c r="G90" i="11"/>
  <c r="G104" i="11"/>
  <c r="P104" i="11" s="1"/>
  <c r="N31" i="11"/>
  <c r="P41" i="11"/>
  <c r="C78" i="11"/>
  <c r="N78" i="11" s="1"/>
  <c r="J105" i="11"/>
  <c r="Q76" i="11"/>
  <c r="Q72" i="11"/>
  <c r="P51" i="11"/>
  <c r="N70" i="11"/>
  <c r="O70" i="11"/>
  <c r="P89" i="11"/>
  <c r="J79" i="11"/>
  <c r="J13" i="11"/>
  <c r="Q89" i="11"/>
  <c r="P77" i="11"/>
  <c r="J95" i="11"/>
  <c r="O89" i="11"/>
  <c r="O76" i="11"/>
  <c r="P76" i="11"/>
  <c r="J43" i="11"/>
  <c r="G11" i="11"/>
  <c r="Q11" i="11" s="1"/>
  <c r="C11" i="11"/>
  <c r="N11" i="11" s="1"/>
  <c r="J33" i="11"/>
  <c r="J52" i="11"/>
  <c r="M51" i="11"/>
  <c r="N51" i="11"/>
  <c r="O31" i="11"/>
  <c r="Q32" i="11"/>
  <c r="O51" i="11"/>
  <c r="G10" i="11"/>
  <c r="C22" i="11"/>
  <c r="N22" i="11" s="1"/>
  <c r="M41" i="11"/>
  <c r="C10" i="11"/>
  <c r="N10" i="11" s="1"/>
  <c r="L51" i="11"/>
  <c r="P12" i="11"/>
  <c r="O12" i="11"/>
  <c r="Q12" i="11"/>
  <c r="J23" i="11"/>
  <c r="L42" i="11"/>
  <c r="C12" i="11"/>
  <c r="C20" i="11"/>
  <c r="M20" i="11" s="1"/>
  <c r="C21" i="11"/>
  <c r="N21" i="11" s="1"/>
  <c r="Q41" i="11"/>
  <c r="O41" i="11"/>
  <c r="L31" i="11"/>
  <c r="M31" i="11"/>
  <c r="G22" i="11"/>
  <c r="K99" i="9"/>
  <c r="K100" i="9"/>
  <c r="K101" i="9"/>
  <c r="F102" i="9"/>
  <c r="B102" i="9"/>
  <c r="L87" i="9" s="1"/>
  <c r="K89" i="9"/>
  <c r="K90" i="9"/>
  <c r="K91" i="9"/>
  <c r="K92" i="9"/>
  <c r="K93" i="9"/>
  <c r="K94" i="9"/>
  <c r="K95" i="9"/>
  <c r="K96" i="9"/>
  <c r="K97" i="9"/>
  <c r="K98" i="9"/>
  <c r="K88" i="9"/>
  <c r="K34" i="9"/>
  <c r="F35" i="9"/>
  <c r="G31" i="9" s="1"/>
  <c r="B35" i="9"/>
  <c r="C33" i="9" s="1"/>
  <c r="K33" i="9"/>
  <c r="K32" i="9"/>
  <c r="K31" i="9"/>
  <c r="K30" i="9"/>
  <c r="K43" i="9"/>
  <c r="K42" i="9"/>
  <c r="F44" i="9"/>
  <c r="G43" i="9" s="1"/>
  <c r="B44" i="9"/>
  <c r="C42" i="9" s="1"/>
  <c r="F23" i="9"/>
  <c r="B23" i="9"/>
  <c r="C21" i="9" s="1"/>
  <c r="K22" i="9"/>
  <c r="F81" i="9"/>
  <c r="G77" i="9" s="1"/>
  <c r="O77" i="9" s="1"/>
  <c r="B81" i="9"/>
  <c r="K80" i="9"/>
  <c r="K79" i="9"/>
  <c r="K78" i="9"/>
  <c r="K76" i="9"/>
  <c r="K75" i="9"/>
  <c r="K74" i="9"/>
  <c r="K73" i="9"/>
  <c r="F66" i="9"/>
  <c r="G64" i="9" s="1"/>
  <c r="B66" i="9"/>
  <c r="C65" i="9" s="1"/>
  <c r="K56" i="9"/>
  <c r="F13" i="9"/>
  <c r="B13" i="9"/>
  <c r="K12" i="9"/>
  <c r="F91" i="8"/>
  <c r="G85" i="8" s="1"/>
  <c r="B91" i="8"/>
  <c r="K90" i="8"/>
  <c r="K89" i="8"/>
  <c r="K88" i="8"/>
  <c r="K87" i="8"/>
  <c r="K86" i="8"/>
  <c r="K85" i="8"/>
  <c r="K84" i="8"/>
  <c r="K66" i="8"/>
  <c r="K65" i="8"/>
  <c r="F67" i="8"/>
  <c r="G65" i="8" s="1"/>
  <c r="B67" i="8"/>
  <c r="C66" i="8" s="1"/>
  <c r="F58" i="8"/>
  <c r="G57" i="8" s="1"/>
  <c r="Q57" i="8" s="1"/>
  <c r="B58" i="8"/>
  <c r="C56" i="8" s="1"/>
  <c r="K57" i="8"/>
  <c r="K39" i="8"/>
  <c r="K40" i="8"/>
  <c r="K41" i="8"/>
  <c r="K42" i="8"/>
  <c r="K43" i="8"/>
  <c r="K44" i="8"/>
  <c r="K45" i="8"/>
  <c r="K46" i="8"/>
  <c r="K47" i="8"/>
  <c r="K38" i="8"/>
  <c r="K23" i="8"/>
  <c r="K21" i="8"/>
  <c r="K22" i="8"/>
  <c r="K24" i="8"/>
  <c r="K25" i="8"/>
  <c r="K26" i="8"/>
  <c r="K27" i="8"/>
  <c r="K28" i="8"/>
  <c r="K29" i="8"/>
  <c r="K30" i="8"/>
  <c r="K20" i="8"/>
  <c r="F13" i="8"/>
  <c r="B13" i="8"/>
  <c r="C12" i="8" s="1"/>
  <c r="N12" i="8" s="1"/>
  <c r="K12" i="8"/>
  <c r="F48" i="8"/>
  <c r="G45" i="8" s="1"/>
  <c r="Q45" i="8" s="1"/>
  <c r="F31" i="8"/>
  <c r="G20" i="8" s="1"/>
  <c r="B31" i="8"/>
  <c r="F23" i="6"/>
  <c r="G21" i="6" s="1"/>
  <c r="B23" i="6"/>
  <c r="C21" i="6" s="1"/>
  <c r="K22" i="6"/>
  <c r="K12" i="6"/>
  <c r="F13" i="6"/>
  <c r="G12" i="6" s="1"/>
  <c r="B13" i="6"/>
  <c r="C11" i="6" s="1"/>
  <c r="N11" i="6" s="1"/>
  <c r="F91" i="4"/>
  <c r="B91" i="4"/>
  <c r="G90" i="4"/>
  <c r="C90" i="4"/>
  <c r="E90" i="4" s="1"/>
  <c r="N90" i="4" s="1"/>
  <c r="O89" i="4"/>
  <c r="I89" i="4"/>
  <c r="Q89" i="4" s="1"/>
  <c r="G89" i="4"/>
  <c r="H89" i="4" s="1"/>
  <c r="P89" i="4" s="1"/>
  <c r="C89" i="4"/>
  <c r="I88" i="4"/>
  <c r="Q88" i="4" s="1"/>
  <c r="G88" i="4"/>
  <c r="C88" i="4"/>
  <c r="E88" i="4" s="1"/>
  <c r="N88" i="4" s="1"/>
  <c r="G87" i="4"/>
  <c r="O91" i="4" s="1"/>
  <c r="C87" i="4"/>
  <c r="F77" i="4"/>
  <c r="B77" i="4"/>
  <c r="L76" i="4"/>
  <c r="L75" i="4"/>
  <c r="O75" i="4"/>
  <c r="N75" i="4"/>
  <c r="L74" i="4"/>
  <c r="O77" i="4"/>
  <c r="N73" i="4"/>
  <c r="F66" i="4"/>
  <c r="J66" i="4" s="1"/>
  <c r="B66" i="4"/>
  <c r="N64" i="4"/>
  <c r="N62" i="4"/>
  <c r="O55" i="4"/>
  <c r="L55" i="4"/>
  <c r="F55" i="4"/>
  <c r="G50" i="4" s="1"/>
  <c r="B55" i="4"/>
  <c r="C47" i="4" s="1"/>
  <c r="N47" i="4" s="1"/>
  <c r="F27" i="4"/>
  <c r="B27" i="4"/>
  <c r="Q25" i="4"/>
  <c r="O24" i="4"/>
  <c r="Q24" i="4"/>
  <c r="O23" i="4"/>
  <c r="P21" i="4"/>
  <c r="O21" i="4"/>
  <c r="Q21" i="4"/>
  <c r="F14" i="4"/>
  <c r="G11" i="4" s="1"/>
  <c r="B14" i="4"/>
  <c r="C12" i="4" s="1"/>
  <c r="N12" i="4" s="1"/>
  <c r="C11" i="4"/>
  <c r="O119" i="13" l="1"/>
  <c r="P105" i="13"/>
  <c r="Q105" i="13"/>
  <c r="O123" i="13"/>
  <c r="M102" i="13"/>
  <c r="M127" i="13"/>
  <c r="L119" i="13"/>
  <c r="L122" i="13"/>
  <c r="L127" i="13"/>
  <c r="M122" i="13"/>
  <c r="P107" i="13"/>
  <c r="P124" i="13"/>
  <c r="P123" i="13"/>
  <c r="P106" i="13"/>
  <c r="O124" i="13"/>
  <c r="Q101" i="13"/>
  <c r="P101" i="13"/>
  <c r="O109" i="13"/>
  <c r="Q109" i="13"/>
  <c r="L101" i="13"/>
  <c r="L106" i="13"/>
  <c r="N119" i="13"/>
  <c r="M106" i="13"/>
  <c r="N105" i="13"/>
  <c r="L105" i="13"/>
  <c r="N85" i="13"/>
  <c r="L92" i="13"/>
  <c r="P76" i="13"/>
  <c r="M60" i="13"/>
  <c r="M48" i="13"/>
  <c r="N48" i="13"/>
  <c r="Q29" i="13"/>
  <c r="O31" i="13"/>
  <c r="P29" i="13"/>
  <c r="Q20" i="13"/>
  <c r="P20" i="13"/>
  <c r="P19" i="13"/>
  <c r="N10" i="13"/>
  <c r="L9" i="13"/>
  <c r="L12" i="13" s="1"/>
  <c r="L10" i="13"/>
  <c r="N9" i="13"/>
  <c r="P145" i="12"/>
  <c r="Q145" i="12"/>
  <c r="Q143" i="12"/>
  <c r="O143" i="12"/>
  <c r="P143" i="12"/>
  <c r="O146" i="12"/>
  <c r="L143" i="12"/>
  <c r="L146" i="12" s="1"/>
  <c r="N143" i="12"/>
  <c r="M144" i="12"/>
  <c r="N144" i="12"/>
  <c r="M145" i="12"/>
  <c r="N145" i="12"/>
  <c r="P134" i="12"/>
  <c r="Q134" i="12"/>
  <c r="O136" i="12"/>
  <c r="M135" i="12"/>
  <c r="L135" i="12"/>
  <c r="M133" i="12"/>
  <c r="L133" i="12"/>
  <c r="Q114" i="12"/>
  <c r="Q121" i="12"/>
  <c r="N114" i="12"/>
  <c r="M118" i="12"/>
  <c r="N118" i="12"/>
  <c r="P121" i="12"/>
  <c r="O114" i="12"/>
  <c r="N123" i="12"/>
  <c r="O123" i="12"/>
  <c r="P75" i="12"/>
  <c r="O75" i="12"/>
  <c r="O77" i="12" s="1"/>
  <c r="N76" i="12"/>
  <c r="L76" i="12"/>
  <c r="L77" i="12" s="1"/>
  <c r="O62" i="12"/>
  <c r="P62" i="12"/>
  <c r="N60" i="12"/>
  <c r="L60" i="12"/>
  <c r="N63" i="12"/>
  <c r="L63" i="12"/>
  <c r="P51" i="12"/>
  <c r="Q51" i="12"/>
  <c r="L50" i="12"/>
  <c r="M50" i="12"/>
  <c r="P39" i="12"/>
  <c r="Q40" i="12"/>
  <c r="M41" i="12"/>
  <c r="M31" i="12"/>
  <c r="N31" i="12"/>
  <c r="P31" i="12"/>
  <c r="Q31" i="12"/>
  <c r="M21" i="12"/>
  <c r="O11" i="12"/>
  <c r="O10" i="12"/>
  <c r="O12" i="12" s="1"/>
  <c r="M11" i="12"/>
  <c r="L11" i="12"/>
  <c r="N9" i="12"/>
  <c r="M9" i="12"/>
  <c r="L137" i="11"/>
  <c r="N141" i="11"/>
  <c r="L143" i="11"/>
  <c r="M143" i="11"/>
  <c r="L142" i="11"/>
  <c r="M142" i="11"/>
  <c r="M141" i="11"/>
  <c r="M140" i="11"/>
  <c r="N140" i="11"/>
  <c r="O138" i="11"/>
  <c r="P138" i="11"/>
  <c r="Q139" i="11"/>
  <c r="O139" i="11"/>
  <c r="O137" i="11"/>
  <c r="Q140" i="11"/>
  <c r="P140" i="11"/>
  <c r="O140" i="11"/>
  <c r="P137" i="11"/>
  <c r="Q144" i="11"/>
  <c r="P144" i="11"/>
  <c r="N144" i="11"/>
  <c r="L144" i="11"/>
  <c r="L139" i="11"/>
  <c r="N139" i="11"/>
  <c r="M139" i="11"/>
  <c r="M137" i="11"/>
  <c r="M144" i="11"/>
  <c r="O127" i="11"/>
  <c r="Q127" i="11"/>
  <c r="O129" i="11"/>
  <c r="P129" i="11"/>
  <c r="L129" i="11"/>
  <c r="L130" i="11" s="1"/>
  <c r="Q118" i="11"/>
  <c r="P118" i="11"/>
  <c r="N119" i="11"/>
  <c r="Q112" i="11"/>
  <c r="P115" i="11"/>
  <c r="O115" i="11"/>
  <c r="O104" i="11"/>
  <c r="O102" i="11"/>
  <c r="Q104" i="11"/>
  <c r="Q102" i="11"/>
  <c r="O94" i="11"/>
  <c r="N72" i="11"/>
  <c r="G95" i="9"/>
  <c r="Q95" i="9" s="1"/>
  <c r="O87" i="9"/>
  <c r="G88" i="9"/>
  <c r="Q88" i="9" s="1"/>
  <c r="G100" i="9"/>
  <c r="G91" i="9"/>
  <c r="O91" i="9" s="1"/>
  <c r="G99" i="9"/>
  <c r="O99" i="9" s="1"/>
  <c r="G98" i="9"/>
  <c r="P98" i="9" s="1"/>
  <c r="G94" i="9"/>
  <c r="P94" i="9" s="1"/>
  <c r="G96" i="9"/>
  <c r="P96" i="9" s="1"/>
  <c r="G92" i="9"/>
  <c r="P92" i="9" s="1"/>
  <c r="G80" i="9"/>
  <c r="Q80" i="9" s="1"/>
  <c r="O72" i="9"/>
  <c r="L72" i="9"/>
  <c r="C77" i="9"/>
  <c r="L77" i="9" s="1"/>
  <c r="G55" i="8"/>
  <c r="P55" i="8" s="1"/>
  <c r="G11" i="6"/>
  <c r="Q11" i="6" s="1"/>
  <c r="L90" i="4"/>
  <c r="P73" i="4"/>
  <c r="M74" i="4"/>
  <c r="M76" i="4"/>
  <c r="N74" i="4"/>
  <c r="P62" i="4"/>
  <c r="P65" i="4"/>
  <c r="P63" i="4"/>
  <c r="Q63" i="4"/>
  <c r="O63" i="4"/>
  <c r="L62" i="4"/>
  <c r="C39" i="4"/>
  <c r="N39" i="4" s="1"/>
  <c r="C54" i="4"/>
  <c r="N54" i="4" s="1"/>
  <c r="J55" i="4"/>
  <c r="O25" i="4"/>
  <c r="P23" i="4"/>
  <c r="C26" i="4"/>
  <c r="D26" i="4" s="1"/>
  <c r="J27" i="4"/>
  <c r="C24" i="4"/>
  <c r="L24" i="4" s="1"/>
  <c r="G12" i="4"/>
  <c r="I12" i="4" s="1"/>
  <c r="Q12" i="4" s="1"/>
  <c r="H12" i="4"/>
  <c r="P12" i="4" s="1"/>
  <c r="G13" i="4"/>
  <c r="I13" i="4" s="1"/>
  <c r="Q13" i="4" s="1"/>
  <c r="G10" i="4"/>
  <c r="C10" i="4"/>
  <c r="L10" i="4" s="1"/>
  <c r="J14" i="4"/>
  <c r="P125" i="13"/>
  <c r="Q125" i="13"/>
  <c r="L103" i="13"/>
  <c r="M103" i="13"/>
  <c r="N103" i="13"/>
  <c r="M100" i="13"/>
  <c r="N126" i="13"/>
  <c r="L126" i="13"/>
  <c r="L124" i="13"/>
  <c r="N124" i="13"/>
  <c r="M124" i="13"/>
  <c r="O127" i="13"/>
  <c r="Q127" i="13"/>
  <c r="P100" i="13"/>
  <c r="Q100" i="13"/>
  <c r="O104" i="13"/>
  <c r="Q104" i="13"/>
  <c r="P104" i="13"/>
  <c r="N125" i="13"/>
  <c r="L125" i="13"/>
  <c r="N104" i="13"/>
  <c r="M104" i="13"/>
  <c r="L104" i="13"/>
  <c r="Q122" i="13"/>
  <c r="P122" i="13"/>
  <c r="O122" i="13"/>
  <c r="N123" i="13"/>
  <c r="M123" i="13"/>
  <c r="L123" i="13"/>
  <c r="M118" i="13"/>
  <c r="L118" i="13"/>
  <c r="P127" i="13"/>
  <c r="L108" i="13"/>
  <c r="M108" i="13"/>
  <c r="N108" i="13"/>
  <c r="P120" i="13"/>
  <c r="Q120" i="13"/>
  <c r="Q119" i="13"/>
  <c r="L109" i="13"/>
  <c r="M109" i="13"/>
  <c r="N109" i="13"/>
  <c r="O121" i="13"/>
  <c r="P121" i="13"/>
  <c r="Q121" i="13"/>
  <c r="Q102" i="13"/>
  <c r="O102" i="13"/>
  <c r="M101" i="13"/>
  <c r="O107" i="13"/>
  <c r="O125" i="13"/>
  <c r="O118" i="13"/>
  <c r="P118" i="13"/>
  <c r="Q118" i="13"/>
  <c r="P126" i="13"/>
  <c r="O126" i="13"/>
  <c r="Q126" i="13"/>
  <c r="P108" i="13"/>
  <c r="O108" i="13"/>
  <c r="Q108" i="13"/>
  <c r="O110" i="13"/>
  <c r="P110" i="13"/>
  <c r="Q110" i="13"/>
  <c r="P59" i="13"/>
  <c r="O9" i="13"/>
  <c r="N100" i="13"/>
  <c r="L110" i="13"/>
  <c r="M110" i="13"/>
  <c r="N110" i="13"/>
  <c r="L121" i="13"/>
  <c r="M121" i="13"/>
  <c r="L136" i="12"/>
  <c r="N60" i="13"/>
  <c r="M92" i="13"/>
  <c r="M30" i="13"/>
  <c r="O60" i="13"/>
  <c r="L61" i="13"/>
  <c r="L85" i="13"/>
  <c r="O91" i="13"/>
  <c r="P90" i="13"/>
  <c r="O90" i="13"/>
  <c r="Q91" i="13"/>
  <c r="N91" i="13"/>
  <c r="L91" i="13"/>
  <c r="M91" i="13"/>
  <c r="O92" i="13"/>
  <c r="Q92" i="13"/>
  <c r="P92" i="13"/>
  <c r="L49" i="13"/>
  <c r="N49" i="13"/>
  <c r="M49" i="13"/>
  <c r="O66" i="13"/>
  <c r="O10" i="13"/>
  <c r="P10" i="13"/>
  <c r="Q86" i="13"/>
  <c r="P86" i="13"/>
  <c r="O86" i="13"/>
  <c r="Q48" i="13"/>
  <c r="P48" i="13"/>
  <c r="O48" i="13"/>
  <c r="P66" i="13"/>
  <c r="L86" i="13"/>
  <c r="N86" i="13"/>
  <c r="Q49" i="13"/>
  <c r="P49" i="13"/>
  <c r="O49" i="13"/>
  <c r="Q89" i="13"/>
  <c r="O89" i="13"/>
  <c r="Q75" i="13"/>
  <c r="P75" i="13"/>
  <c r="O75" i="13"/>
  <c r="Q88" i="13"/>
  <c r="P88" i="13"/>
  <c r="O88" i="13"/>
  <c r="N50" i="13"/>
  <c r="M50" i="13"/>
  <c r="L50" i="13"/>
  <c r="M75" i="13"/>
  <c r="N89" i="13"/>
  <c r="M89" i="13"/>
  <c r="L89" i="13"/>
  <c r="N90" i="13"/>
  <c r="L90" i="13"/>
  <c r="M90" i="13"/>
  <c r="M67" i="13"/>
  <c r="L67" i="13"/>
  <c r="N67" i="13"/>
  <c r="L87" i="13"/>
  <c r="N87" i="13"/>
  <c r="N88" i="13"/>
  <c r="M88" i="13"/>
  <c r="L88" i="13"/>
  <c r="M77" i="13"/>
  <c r="N77" i="13"/>
  <c r="Q11" i="13"/>
  <c r="P11" i="13"/>
  <c r="Q10" i="13"/>
  <c r="L75" i="13"/>
  <c r="L78" i="13" s="1"/>
  <c r="P89" i="13"/>
  <c r="O85" i="13"/>
  <c r="Q85" i="13"/>
  <c r="P85" i="13"/>
  <c r="O77" i="13"/>
  <c r="Q77" i="13"/>
  <c r="P77" i="13"/>
  <c r="Q50" i="13"/>
  <c r="P50" i="13"/>
  <c r="O50" i="13"/>
  <c r="M61" i="13"/>
  <c r="M63" i="13"/>
  <c r="N63" i="13"/>
  <c r="L29" i="13"/>
  <c r="N59" i="13"/>
  <c r="M59" i="13"/>
  <c r="L30" i="13"/>
  <c r="P30" i="13"/>
  <c r="Q30" i="13"/>
  <c r="M29" i="13"/>
  <c r="Q65" i="13"/>
  <c r="P65" i="13"/>
  <c r="O65" i="13"/>
  <c r="N21" i="13"/>
  <c r="M21" i="13"/>
  <c r="L21" i="13"/>
  <c r="N62" i="13"/>
  <c r="M62" i="13"/>
  <c r="L62" i="13"/>
  <c r="N20" i="13"/>
  <c r="M20" i="13"/>
  <c r="L20" i="13"/>
  <c r="L64" i="13"/>
  <c r="N64" i="13"/>
  <c r="M64" i="13"/>
  <c r="P62" i="13"/>
  <c r="Q62" i="13"/>
  <c r="O62" i="13"/>
  <c r="O61" i="13"/>
  <c r="Q61" i="13"/>
  <c r="P61" i="13"/>
  <c r="N19" i="13"/>
  <c r="M19" i="13"/>
  <c r="L19" i="13"/>
  <c r="O63" i="13"/>
  <c r="Q63" i="13"/>
  <c r="P63" i="13"/>
  <c r="M65" i="13"/>
  <c r="N65" i="13"/>
  <c r="L65" i="13"/>
  <c r="Q64" i="13"/>
  <c r="P64" i="13"/>
  <c r="O64" i="13"/>
  <c r="L19" i="12"/>
  <c r="L22" i="12" s="1"/>
  <c r="M66" i="12"/>
  <c r="P67" i="12"/>
  <c r="O115" i="12"/>
  <c r="Q10" i="12"/>
  <c r="L29" i="12"/>
  <c r="M94" i="12"/>
  <c r="O67" i="12"/>
  <c r="L66" i="12"/>
  <c r="N94" i="12"/>
  <c r="N115" i="12"/>
  <c r="P122" i="12"/>
  <c r="P114" i="12"/>
  <c r="N21" i="12"/>
  <c r="O94" i="12"/>
  <c r="O125" i="12"/>
  <c r="N125" i="12"/>
  <c r="M125" i="12"/>
  <c r="P29" i="12"/>
  <c r="O65" i="12"/>
  <c r="Q65" i="12"/>
  <c r="P19" i="12"/>
  <c r="O19" i="12"/>
  <c r="O22" i="12" s="1"/>
  <c r="O60" i="12"/>
  <c r="P60" i="12"/>
  <c r="N10" i="12"/>
  <c r="L12" i="12"/>
  <c r="O29" i="12"/>
  <c r="O32" i="12" s="1"/>
  <c r="O63" i="12"/>
  <c r="Q63" i="12"/>
  <c r="M10" i="12"/>
  <c r="Q60" i="12"/>
  <c r="Q122" i="12"/>
  <c r="O42" i="12"/>
  <c r="O43" i="12" s="1"/>
  <c r="Q42" i="12"/>
  <c r="P124" i="12"/>
  <c r="Q124" i="12"/>
  <c r="M19" i="12"/>
  <c r="O120" i="12"/>
  <c r="N120" i="12"/>
  <c r="M120" i="12"/>
  <c r="L64" i="12"/>
  <c r="M64" i="12"/>
  <c r="N64" i="12"/>
  <c r="Q116" i="12"/>
  <c r="R116" i="12"/>
  <c r="P116" i="12"/>
  <c r="M52" i="12"/>
  <c r="L67" i="12"/>
  <c r="N65" i="12"/>
  <c r="L65" i="12"/>
  <c r="M65" i="12"/>
  <c r="Q118" i="12"/>
  <c r="P118" i="12"/>
  <c r="R118" i="12"/>
  <c r="M124" i="12"/>
  <c r="N124" i="12"/>
  <c r="O124" i="12"/>
  <c r="P120" i="12"/>
  <c r="R120" i="12"/>
  <c r="N41" i="12"/>
  <c r="Q96" i="12"/>
  <c r="O96" i="12"/>
  <c r="P96" i="12"/>
  <c r="M116" i="12"/>
  <c r="Q66" i="12"/>
  <c r="O66" i="12"/>
  <c r="P119" i="12"/>
  <c r="Q119" i="12"/>
  <c r="L52" i="12"/>
  <c r="R124" i="12"/>
  <c r="R117" i="12"/>
  <c r="Q117" i="12"/>
  <c r="P117" i="12"/>
  <c r="N122" i="12"/>
  <c r="O122" i="12"/>
  <c r="O61" i="12"/>
  <c r="P61" i="12"/>
  <c r="Q61" i="12"/>
  <c r="N96" i="12"/>
  <c r="L96" i="12"/>
  <c r="L97" i="12" s="1"/>
  <c r="M96" i="12"/>
  <c r="N116" i="12"/>
  <c r="P125" i="12"/>
  <c r="Q125" i="12"/>
  <c r="R125" i="12"/>
  <c r="N61" i="12"/>
  <c r="L61" i="12"/>
  <c r="M67" i="12"/>
  <c r="P94" i="12"/>
  <c r="Q123" i="12"/>
  <c r="P123" i="12"/>
  <c r="R123" i="12"/>
  <c r="N121" i="12"/>
  <c r="M121" i="12"/>
  <c r="O121" i="12"/>
  <c r="P52" i="12"/>
  <c r="Q52" i="12"/>
  <c r="P50" i="12"/>
  <c r="Q50" i="12"/>
  <c r="N30" i="12"/>
  <c r="O52" i="12"/>
  <c r="O53" i="12" s="1"/>
  <c r="N51" i="12"/>
  <c r="M51" i="12"/>
  <c r="L51" i="12"/>
  <c r="L42" i="12"/>
  <c r="L43" i="12" s="1"/>
  <c r="M42" i="12"/>
  <c r="N42" i="12"/>
  <c r="L30" i="12"/>
  <c r="L32" i="12" s="1"/>
  <c r="P40" i="12"/>
  <c r="L115" i="11"/>
  <c r="M115" i="11"/>
  <c r="N112" i="11"/>
  <c r="M112" i="11"/>
  <c r="L112" i="11"/>
  <c r="N117" i="11"/>
  <c r="L117" i="11"/>
  <c r="M117" i="11"/>
  <c r="M116" i="11"/>
  <c r="N116" i="11"/>
  <c r="L116" i="11"/>
  <c r="N118" i="11"/>
  <c r="M118" i="11"/>
  <c r="P113" i="11"/>
  <c r="O113" i="11"/>
  <c r="Q113" i="11"/>
  <c r="M114" i="11"/>
  <c r="N114" i="11"/>
  <c r="L102" i="11"/>
  <c r="Q117" i="11"/>
  <c r="O117" i="11"/>
  <c r="P117" i="11"/>
  <c r="O114" i="11"/>
  <c r="Q114" i="11"/>
  <c r="P114" i="11"/>
  <c r="M102" i="11"/>
  <c r="M119" i="11"/>
  <c r="N115" i="11"/>
  <c r="P116" i="11"/>
  <c r="Q116" i="11"/>
  <c r="O116" i="11"/>
  <c r="Q119" i="11"/>
  <c r="P119" i="11"/>
  <c r="M69" i="11"/>
  <c r="P78" i="11"/>
  <c r="O78" i="11"/>
  <c r="L89" i="11"/>
  <c r="M78" i="11"/>
  <c r="N89" i="11"/>
  <c r="Q86" i="11"/>
  <c r="L69" i="11"/>
  <c r="O86" i="11"/>
  <c r="Q70" i="11"/>
  <c r="P74" i="11"/>
  <c r="M77" i="11"/>
  <c r="P70" i="11"/>
  <c r="P75" i="11"/>
  <c r="O74" i="11"/>
  <c r="Q103" i="11"/>
  <c r="O103" i="11"/>
  <c r="O105" i="11" s="1"/>
  <c r="L77" i="11"/>
  <c r="Q94" i="11"/>
  <c r="L104" i="11"/>
  <c r="N104" i="11"/>
  <c r="M104" i="11"/>
  <c r="M11" i="11"/>
  <c r="L11" i="11"/>
  <c r="O72" i="11"/>
  <c r="L72" i="11"/>
  <c r="P72" i="11"/>
  <c r="N86" i="11"/>
  <c r="P103" i="11"/>
  <c r="M103" i="11"/>
  <c r="N103" i="11"/>
  <c r="L103" i="11"/>
  <c r="Q51" i="11"/>
  <c r="M70" i="11"/>
  <c r="L70" i="11"/>
  <c r="Q77" i="11"/>
  <c r="M86" i="11"/>
  <c r="O77" i="11"/>
  <c r="L78" i="11"/>
  <c r="Q73" i="11"/>
  <c r="O75" i="11"/>
  <c r="O73" i="11"/>
  <c r="M93" i="11"/>
  <c r="O90" i="11"/>
  <c r="P90" i="11"/>
  <c r="Q90" i="11"/>
  <c r="Q91" i="11"/>
  <c r="O91" i="11"/>
  <c r="P91" i="11"/>
  <c r="P69" i="11"/>
  <c r="Q69" i="11"/>
  <c r="M92" i="11"/>
  <c r="N92" i="11"/>
  <c r="L92" i="11"/>
  <c r="N88" i="11"/>
  <c r="M88" i="11"/>
  <c r="L88" i="11"/>
  <c r="N73" i="11"/>
  <c r="M73" i="11"/>
  <c r="L93" i="11"/>
  <c r="N76" i="11"/>
  <c r="M76" i="11"/>
  <c r="L76" i="11"/>
  <c r="O87" i="11"/>
  <c r="Q87" i="11"/>
  <c r="P87" i="11"/>
  <c r="P93" i="11"/>
  <c r="Q93" i="11"/>
  <c r="Q71" i="11"/>
  <c r="O71" i="11"/>
  <c r="P71" i="11"/>
  <c r="L75" i="11"/>
  <c r="N75" i="11"/>
  <c r="M75" i="11"/>
  <c r="Q92" i="11"/>
  <c r="O92" i="11"/>
  <c r="P92" i="11"/>
  <c r="M87" i="11"/>
  <c r="L87" i="11"/>
  <c r="N87" i="11"/>
  <c r="N74" i="11"/>
  <c r="L74" i="11"/>
  <c r="M74" i="11"/>
  <c r="N91" i="11"/>
  <c r="L91" i="11"/>
  <c r="M91" i="11"/>
  <c r="N71" i="11"/>
  <c r="L71" i="11"/>
  <c r="P11" i="11"/>
  <c r="L90" i="11"/>
  <c r="M90" i="11"/>
  <c r="N94" i="11"/>
  <c r="L94" i="11"/>
  <c r="O11" i="11"/>
  <c r="O69" i="11"/>
  <c r="M94" i="11"/>
  <c r="Q88" i="11"/>
  <c r="O88" i="11"/>
  <c r="O32" i="11"/>
  <c r="Q31" i="11"/>
  <c r="M22" i="11"/>
  <c r="M32" i="11"/>
  <c r="L32" i="11"/>
  <c r="L22" i="11"/>
  <c r="P31" i="11"/>
  <c r="L10" i="11"/>
  <c r="M10" i="11"/>
  <c r="P32" i="11"/>
  <c r="N50" i="11"/>
  <c r="L50" i="11"/>
  <c r="L52" i="11" s="1"/>
  <c r="L41" i="11"/>
  <c r="L20" i="11"/>
  <c r="Q10" i="11"/>
  <c r="O10" i="11"/>
  <c r="P10" i="11"/>
  <c r="N20" i="11"/>
  <c r="N41" i="11"/>
  <c r="Q42" i="11"/>
  <c r="Q50" i="11"/>
  <c r="O50" i="11"/>
  <c r="O52" i="11" s="1"/>
  <c r="P42" i="11"/>
  <c r="N42" i="11"/>
  <c r="M21" i="11"/>
  <c r="M42" i="11"/>
  <c r="L21" i="11"/>
  <c r="M12" i="11"/>
  <c r="N12" i="11"/>
  <c r="O30" i="11"/>
  <c r="Q30" i="11"/>
  <c r="P30" i="11"/>
  <c r="L12" i="11"/>
  <c r="N40" i="11"/>
  <c r="N30" i="11"/>
  <c r="L30" i="11"/>
  <c r="L40" i="11"/>
  <c r="P40" i="11"/>
  <c r="Q40" i="11"/>
  <c r="O43" i="11"/>
  <c r="O22" i="11"/>
  <c r="Q22" i="11"/>
  <c r="P22" i="11"/>
  <c r="P21" i="11"/>
  <c r="O21" i="11"/>
  <c r="Q21" i="11"/>
  <c r="P20" i="11"/>
  <c r="Q20" i="11"/>
  <c r="O20" i="11"/>
  <c r="G101" i="9"/>
  <c r="O101" i="9" s="1"/>
  <c r="G93" i="9"/>
  <c r="Q93" i="9" s="1"/>
  <c r="G90" i="9"/>
  <c r="G97" i="9"/>
  <c r="Q97" i="9" s="1"/>
  <c r="G89" i="9"/>
  <c r="Q89" i="9" s="1"/>
  <c r="J102" i="9"/>
  <c r="C89" i="9"/>
  <c r="N89" i="9" s="1"/>
  <c r="C101" i="9"/>
  <c r="C100" i="9"/>
  <c r="C92" i="9"/>
  <c r="N92" i="9" s="1"/>
  <c r="C97" i="9"/>
  <c r="L97" i="9" s="1"/>
  <c r="C96" i="9"/>
  <c r="N96" i="9" s="1"/>
  <c r="C95" i="9"/>
  <c r="L95" i="9" s="1"/>
  <c r="C88" i="9"/>
  <c r="C94" i="9"/>
  <c r="C93" i="9"/>
  <c r="C99" i="9"/>
  <c r="C91" i="9"/>
  <c r="N91" i="9" s="1"/>
  <c r="C98" i="9"/>
  <c r="N98" i="9" s="1"/>
  <c r="C90" i="9"/>
  <c r="N90" i="9" s="1"/>
  <c r="Q22" i="9"/>
  <c r="C30" i="9"/>
  <c r="G60" i="9"/>
  <c r="O60" i="9" s="1"/>
  <c r="C43" i="9"/>
  <c r="C34" i="9"/>
  <c r="L34" i="9" s="1"/>
  <c r="C22" i="9"/>
  <c r="M22" i="9" s="1"/>
  <c r="C32" i="9"/>
  <c r="N32" i="9" s="1"/>
  <c r="C31" i="9"/>
  <c r="G30" i="9"/>
  <c r="G42" i="9"/>
  <c r="G34" i="9"/>
  <c r="O34" i="9" s="1"/>
  <c r="G33" i="9"/>
  <c r="O33" i="9" s="1"/>
  <c r="G32" i="9"/>
  <c r="P32" i="9" s="1"/>
  <c r="C20" i="9"/>
  <c r="N20" i="9" s="1"/>
  <c r="J35" i="9"/>
  <c r="O20" i="9"/>
  <c r="Q31" i="9"/>
  <c r="J44" i="9"/>
  <c r="G73" i="9"/>
  <c r="P73" i="9" s="1"/>
  <c r="G10" i="9"/>
  <c r="Q10" i="9" s="1"/>
  <c r="G59" i="9"/>
  <c r="O59" i="9" s="1"/>
  <c r="G75" i="9"/>
  <c r="O75" i="9" s="1"/>
  <c r="G58" i="9"/>
  <c r="P58" i="9" s="1"/>
  <c r="G74" i="9"/>
  <c r="O74" i="9" s="1"/>
  <c r="N21" i="9"/>
  <c r="O21" i="9"/>
  <c r="G12" i="9"/>
  <c r="P12" i="9" s="1"/>
  <c r="G11" i="9"/>
  <c r="Q11" i="9" s="1"/>
  <c r="C75" i="9"/>
  <c r="N75" i="9" s="1"/>
  <c r="J23" i="9"/>
  <c r="C59" i="9"/>
  <c r="N59" i="9" s="1"/>
  <c r="J13" i="9"/>
  <c r="C60" i="9"/>
  <c r="N60" i="9" s="1"/>
  <c r="Q64" i="9"/>
  <c r="P64" i="9"/>
  <c r="O64" i="9"/>
  <c r="O80" i="9"/>
  <c r="L65" i="9"/>
  <c r="N65" i="9"/>
  <c r="M65" i="9"/>
  <c r="C10" i="9"/>
  <c r="C11" i="9"/>
  <c r="C12" i="9"/>
  <c r="G57" i="9"/>
  <c r="C58" i="9"/>
  <c r="G65" i="9"/>
  <c r="C73" i="9"/>
  <c r="C74" i="9"/>
  <c r="C61" i="9"/>
  <c r="C76" i="9"/>
  <c r="G61" i="9"/>
  <c r="C62" i="9"/>
  <c r="G76" i="9"/>
  <c r="C78" i="9"/>
  <c r="J81" i="9"/>
  <c r="G62" i="9"/>
  <c r="C63" i="9"/>
  <c r="J66" i="9"/>
  <c r="G78" i="9"/>
  <c r="C79" i="9"/>
  <c r="C56" i="9"/>
  <c r="G63" i="9"/>
  <c r="C64" i="9"/>
  <c r="G79" i="9"/>
  <c r="C80" i="9"/>
  <c r="G56" i="9"/>
  <c r="C57" i="9"/>
  <c r="G89" i="8"/>
  <c r="Q89" i="8" s="1"/>
  <c r="G84" i="8"/>
  <c r="P84" i="8" s="1"/>
  <c r="G90" i="8"/>
  <c r="G87" i="8"/>
  <c r="O87" i="8" s="1"/>
  <c r="G88" i="8"/>
  <c r="Q88" i="8" s="1"/>
  <c r="G86" i="8"/>
  <c r="O86" i="8" s="1"/>
  <c r="J91" i="8"/>
  <c r="C89" i="8"/>
  <c r="C85" i="8"/>
  <c r="M85" i="8" s="1"/>
  <c r="C84" i="8"/>
  <c r="C90" i="8"/>
  <c r="M90" i="8" s="1"/>
  <c r="C88" i="8"/>
  <c r="C87" i="8"/>
  <c r="N87" i="8" s="1"/>
  <c r="C86" i="8"/>
  <c r="G56" i="8"/>
  <c r="Q56" i="8" s="1"/>
  <c r="J48" i="8"/>
  <c r="G66" i="8"/>
  <c r="Q66" i="8" s="1"/>
  <c r="C55" i="8"/>
  <c r="N55" i="8" s="1"/>
  <c r="O90" i="8"/>
  <c r="C65" i="8"/>
  <c r="C57" i="8"/>
  <c r="M57" i="8" s="1"/>
  <c r="N56" i="8"/>
  <c r="O66" i="8"/>
  <c r="P66" i="8"/>
  <c r="J67" i="8"/>
  <c r="G40" i="8"/>
  <c r="Q40" i="8" s="1"/>
  <c r="J58" i="8"/>
  <c r="Q55" i="8"/>
  <c r="O55" i="8"/>
  <c r="O57" i="8"/>
  <c r="P57" i="8"/>
  <c r="L56" i="8"/>
  <c r="M56" i="8"/>
  <c r="C10" i="8"/>
  <c r="N10" i="8" s="1"/>
  <c r="J31" i="8"/>
  <c r="C11" i="8"/>
  <c r="L11" i="8" s="1"/>
  <c r="C24" i="8"/>
  <c r="M24" i="8" s="1"/>
  <c r="C40" i="8"/>
  <c r="N40" i="8" s="1"/>
  <c r="C23" i="8"/>
  <c r="C39" i="8"/>
  <c r="N39" i="8" s="1"/>
  <c r="G44" i="8"/>
  <c r="C47" i="8"/>
  <c r="N47" i="8" s="1"/>
  <c r="C27" i="8"/>
  <c r="C43" i="8"/>
  <c r="N43" i="8" s="1"/>
  <c r="P45" i="8"/>
  <c r="C22" i="8"/>
  <c r="C30" i="8"/>
  <c r="C46" i="8"/>
  <c r="N46" i="8" s="1"/>
  <c r="C25" i="8"/>
  <c r="G38" i="8"/>
  <c r="O38" i="8" s="1"/>
  <c r="C28" i="8"/>
  <c r="C44" i="8"/>
  <c r="N44" i="8" s="1"/>
  <c r="C26" i="8"/>
  <c r="G39" i="8"/>
  <c r="O39" i="8" s="1"/>
  <c r="C42" i="8"/>
  <c r="N42" i="8" s="1"/>
  <c r="G47" i="8"/>
  <c r="O47" i="8" s="1"/>
  <c r="C38" i="8"/>
  <c r="N38" i="8" s="1"/>
  <c r="G43" i="8"/>
  <c r="C41" i="8"/>
  <c r="N41" i="8" s="1"/>
  <c r="G46" i="8"/>
  <c r="O46" i="8" s="1"/>
  <c r="G41" i="8"/>
  <c r="O41" i="8" s="1"/>
  <c r="C21" i="8"/>
  <c r="C29" i="8"/>
  <c r="G42" i="8"/>
  <c r="O42" i="8" s="1"/>
  <c r="C45" i="8"/>
  <c r="N45" i="8" s="1"/>
  <c r="L12" i="8"/>
  <c r="M12" i="8"/>
  <c r="J13" i="8"/>
  <c r="G10" i="8"/>
  <c r="G11" i="8"/>
  <c r="G12" i="8"/>
  <c r="G21" i="8"/>
  <c r="G22" i="8"/>
  <c r="G23" i="8"/>
  <c r="G24" i="8"/>
  <c r="G25" i="8"/>
  <c r="G26" i="8"/>
  <c r="G27" i="8"/>
  <c r="G28" i="8"/>
  <c r="G29" i="8"/>
  <c r="G30" i="8"/>
  <c r="O45" i="8"/>
  <c r="O21" i="6"/>
  <c r="Q21" i="6"/>
  <c r="P21" i="6"/>
  <c r="G20" i="6"/>
  <c r="G22" i="6"/>
  <c r="N21" i="6"/>
  <c r="M21" i="6"/>
  <c r="C20" i="6"/>
  <c r="C22" i="6"/>
  <c r="L22" i="6" s="1"/>
  <c r="J23" i="6"/>
  <c r="L21" i="6"/>
  <c r="O12" i="6"/>
  <c r="Q12" i="6"/>
  <c r="P12" i="6"/>
  <c r="G10" i="6"/>
  <c r="Q10" i="6" s="1"/>
  <c r="C12" i="6"/>
  <c r="J13" i="6"/>
  <c r="C10" i="6"/>
  <c r="M11" i="6"/>
  <c r="L11" i="6"/>
  <c r="N10" i="4"/>
  <c r="Q11" i="4"/>
  <c r="O11" i="4"/>
  <c r="H11" i="4"/>
  <c r="P11" i="4" s="1"/>
  <c r="Q23" i="4"/>
  <c r="C40" i="4"/>
  <c r="N40" i="4" s="1"/>
  <c r="C48" i="4"/>
  <c r="N48" i="4" s="1"/>
  <c r="Q65" i="4"/>
  <c r="Q73" i="4"/>
  <c r="N76" i="4"/>
  <c r="H87" i="4"/>
  <c r="P87" i="4" s="1"/>
  <c r="L88" i="4"/>
  <c r="M11" i="4"/>
  <c r="L12" i="4"/>
  <c r="P22" i="4"/>
  <c r="C41" i="4"/>
  <c r="N41" i="4" s="1"/>
  <c r="C49" i="4"/>
  <c r="N49" i="4" s="1"/>
  <c r="M63" i="4"/>
  <c r="P64" i="4"/>
  <c r="O65" i="4"/>
  <c r="L73" i="4"/>
  <c r="I87" i="4"/>
  <c r="Q87" i="4" s="1"/>
  <c r="C13" i="4"/>
  <c r="C21" i="4"/>
  <c r="L21" i="4" s="1"/>
  <c r="Q22" i="4"/>
  <c r="C42" i="4"/>
  <c r="N42" i="4" s="1"/>
  <c r="C50" i="4"/>
  <c r="N50" i="4" s="1"/>
  <c r="Q64" i="4"/>
  <c r="P75" i="4"/>
  <c r="O87" i="4"/>
  <c r="D89" i="4"/>
  <c r="M89" i="4" s="1"/>
  <c r="H90" i="4"/>
  <c r="P90" i="4" s="1"/>
  <c r="C23" i="4"/>
  <c r="N23" i="4" s="1"/>
  <c r="M24" i="4"/>
  <c r="C35" i="4"/>
  <c r="N35" i="4" s="1"/>
  <c r="C43" i="4"/>
  <c r="N43" i="4" s="1"/>
  <c r="C51" i="4"/>
  <c r="N51" i="4" s="1"/>
  <c r="L64" i="4"/>
  <c r="Q75" i="4"/>
  <c r="I90" i="4"/>
  <c r="Q90" i="4" s="1"/>
  <c r="C36" i="4"/>
  <c r="N36" i="4" s="1"/>
  <c r="C44" i="4"/>
  <c r="N44" i="4" s="1"/>
  <c r="C52" i="4"/>
  <c r="N52" i="4" s="1"/>
  <c r="M65" i="4"/>
  <c r="H10" i="4"/>
  <c r="P10" i="4" s="1"/>
  <c r="H13" i="4"/>
  <c r="P13" i="4" s="1"/>
  <c r="C37" i="4"/>
  <c r="N37" i="4" s="1"/>
  <c r="C45" i="4"/>
  <c r="N45" i="4" s="1"/>
  <c r="C53" i="4"/>
  <c r="N53" i="4" s="1"/>
  <c r="Q10" i="4"/>
  <c r="O13" i="4"/>
  <c r="P25" i="4"/>
  <c r="C38" i="4"/>
  <c r="N38" i="4" s="1"/>
  <c r="C46" i="4"/>
  <c r="N46" i="4" s="1"/>
  <c r="Q62" i="4"/>
  <c r="D87" i="4"/>
  <c r="M87" i="4" s="1"/>
  <c r="H88" i="4"/>
  <c r="P88" i="4" s="1"/>
  <c r="L91" i="4"/>
  <c r="Q50" i="4"/>
  <c r="P50" i="4"/>
  <c r="O50" i="4"/>
  <c r="G37" i="4"/>
  <c r="G42" i="4"/>
  <c r="G47" i="4"/>
  <c r="G51" i="4"/>
  <c r="E11" i="4"/>
  <c r="N11" i="4" s="1"/>
  <c r="N13" i="4"/>
  <c r="P26" i="4"/>
  <c r="L40" i="4"/>
  <c r="L41" i="4"/>
  <c r="L47" i="4"/>
  <c r="L49" i="4"/>
  <c r="L52" i="4"/>
  <c r="N63" i="4"/>
  <c r="N65" i="4"/>
  <c r="P74" i="4"/>
  <c r="P76" i="4"/>
  <c r="E87" i="4"/>
  <c r="N87" i="4" s="1"/>
  <c r="E89" i="4"/>
  <c r="N89" i="4" s="1"/>
  <c r="G38" i="4"/>
  <c r="G43" i="4"/>
  <c r="G48" i="4"/>
  <c r="G53" i="4"/>
  <c r="N24" i="4"/>
  <c r="I26" i="4"/>
  <c r="Q26" i="4" s="1"/>
  <c r="M38" i="4"/>
  <c r="M40" i="4"/>
  <c r="M43" i="4"/>
  <c r="M47" i="4"/>
  <c r="M52" i="4"/>
  <c r="M73" i="4"/>
  <c r="O73" i="4"/>
  <c r="Q74" i="4"/>
  <c r="M75" i="4"/>
  <c r="Q76" i="4"/>
  <c r="L77" i="4"/>
  <c r="M88" i="4"/>
  <c r="G36" i="4"/>
  <c r="G39" i="4"/>
  <c r="G44" i="4"/>
  <c r="G49" i="4"/>
  <c r="G54" i="4"/>
  <c r="L23" i="4"/>
  <c r="G40" i="4"/>
  <c r="G45" i="4"/>
  <c r="G52" i="4"/>
  <c r="O10" i="4"/>
  <c r="M12" i="4"/>
  <c r="O12" i="4"/>
  <c r="C22" i="4"/>
  <c r="O22" i="4"/>
  <c r="H24" i="4"/>
  <c r="P24" i="4" s="1"/>
  <c r="C25" i="4"/>
  <c r="M62" i="4"/>
  <c r="O62" i="4"/>
  <c r="M64" i="4"/>
  <c r="O64" i="4"/>
  <c r="D88" i="4"/>
  <c r="O88" i="4"/>
  <c r="D90" i="4"/>
  <c r="M90" i="4" s="1"/>
  <c r="O90" i="4"/>
  <c r="L11" i="4"/>
  <c r="L13" i="4"/>
  <c r="L63" i="4"/>
  <c r="L65" i="4"/>
  <c r="L87" i="4"/>
  <c r="L89" i="4"/>
  <c r="G35" i="4"/>
  <c r="G41" i="4"/>
  <c r="G46" i="4"/>
  <c r="O26" i="4"/>
  <c r="O74" i="4"/>
  <c r="O76" i="4"/>
  <c r="O111" i="13" l="1"/>
  <c r="O128" i="13"/>
  <c r="L111" i="13"/>
  <c r="L128" i="13"/>
  <c r="L68" i="13"/>
  <c r="O12" i="13"/>
  <c r="O97" i="12"/>
  <c r="L145" i="11"/>
  <c r="O145" i="11"/>
  <c r="O130" i="11"/>
  <c r="P99" i="9"/>
  <c r="Q91" i="9"/>
  <c r="P95" i="9"/>
  <c r="O95" i="9"/>
  <c r="Q94" i="9"/>
  <c r="O97" i="9"/>
  <c r="P93" i="9"/>
  <c r="Q98" i="9"/>
  <c r="O98" i="9"/>
  <c r="O94" i="9"/>
  <c r="P89" i="9"/>
  <c r="P88" i="9"/>
  <c r="Q99" i="9"/>
  <c r="O100" i="9"/>
  <c r="Q100" i="9"/>
  <c r="Q92" i="9"/>
  <c r="O92" i="9"/>
  <c r="O96" i="9"/>
  <c r="Q96" i="9"/>
  <c r="P100" i="9"/>
  <c r="O93" i="9"/>
  <c r="P91" i="9"/>
  <c r="O88" i="9"/>
  <c r="P80" i="9"/>
  <c r="Q75" i="9"/>
  <c r="P87" i="8"/>
  <c r="Q84" i="8"/>
  <c r="O88" i="8"/>
  <c r="P56" i="8"/>
  <c r="O56" i="8"/>
  <c r="O58" i="8" s="1"/>
  <c r="M46" i="8"/>
  <c r="M41" i="8"/>
  <c r="P11" i="6"/>
  <c r="O11" i="6"/>
  <c r="O10" i="6"/>
  <c r="M54" i="4"/>
  <c r="M35" i="4"/>
  <c r="M44" i="4"/>
  <c r="L54" i="4"/>
  <c r="M39" i="4"/>
  <c r="M51" i="4"/>
  <c r="L53" i="4"/>
  <c r="L39" i="4"/>
  <c r="M50" i="4"/>
  <c r="M36" i="4"/>
  <c r="L38" i="4"/>
  <c r="M48" i="4"/>
  <c r="L50" i="4"/>
  <c r="L48" i="4"/>
  <c r="L46" i="4"/>
  <c r="L45" i="4"/>
  <c r="M42" i="4"/>
  <c r="M46" i="4"/>
  <c r="M37" i="4"/>
  <c r="L42" i="4"/>
  <c r="L37" i="4"/>
  <c r="M45" i="4"/>
  <c r="L26" i="4"/>
  <c r="N21" i="4"/>
  <c r="M21" i="4"/>
  <c r="M26" i="4"/>
  <c r="N26" i="4"/>
  <c r="M10" i="4"/>
  <c r="L51" i="13"/>
  <c r="L93" i="13"/>
  <c r="O93" i="13"/>
  <c r="O78" i="13"/>
  <c r="O51" i="13"/>
  <c r="O68" i="13"/>
  <c r="L31" i="13"/>
  <c r="L22" i="13"/>
  <c r="L53" i="12"/>
  <c r="O68" i="12"/>
  <c r="L68" i="12"/>
  <c r="P126" i="12"/>
  <c r="M126" i="12"/>
  <c r="L120" i="11"/>
  <c r="O120" i="11"/>
  <c r="L33" i="11"/>
  <c r="L105" i="11"/>
  <c r="L95" i="11"/>
  <c r="O79" i="11"/>
  <c r="L79" i="11"/>
  <c r="O13" i="11"/>
  <c r="O95" i="11"/>
  <c r="O33" i="11"/>
  <c r="L23" i="11"/>
  <c r="L13" i="11"/>
  <c r="L43" i="11"/>
  <c r="O23" i="11"/>
  <c r="O89" i="9"/>
  <c r="O73" i="9"/>
  <c r="N99" i="9"/>
  <c r="L99" i="9"/>
  <c r="M99" i="9"/>
  <c r="L100" i="9"/>
  <c r="N100" i="9"/>
  <c r="M100" i="9"/>
  <c r="Q73" i="9"/>
  <c r="Q60" i="9"/>
  <c r="L101" i="9"/>
  <c r="N101" i="9"/>
  <c r="M101" i="9"/>
  <c r="Q90" i="9"/>
  <c r="P90" i="9"/>
  <c r="P97" i="9"/>
  <c r="P60" i="9"/>
  <c r="O90" i="9"/>
  <c r="Q101" i="9"/>
  <c r="P101" i="9"/>
  <c r="M92" i="9"/>
  <c r="L92" i="9"/>
  <c r="M90" i="9"/>
  <c r="M96" i="9"/>
  <c r="L90" i="9"/>
  <c r="L91" i="9"/>
  <c r="L89" i="9"/>
  <c r="M89" i="9"/>
  <c r="M97" i="9"/>
  <c r="N97" i="9"/>
  <c r="L98" i="9"/>
  <c r="L96" i="9"/>
  <c r="M91" i="9"/>
  <c r="L94" i="9"/>
  <c r="M94" i="9"/>
  <c r="N93" i="9"/>
  <c r="L93" i="9"/>
  <c r="M93" i="9"/>
  <c r="L88" i="9"/>
  <c r="M88" i="9"/>
  <c r="N88" i="9"/>
  <c r="M95" i="9"/>
  <c r="N95" i="9"/>
  <c r="M98" i="9"/>
  <c r="N94" i="9"/>
  <c r="O22" i="9"/>
  <c r="O23" i="9" s="1"/>
  <c r="P22" i="9"/>
  <c r="M34" i="9"/>
  <c r="N34" i="9"/>
  <c r="M32" i="9"/>
  <c r="N22" i="9"/>
  <c r="L32" i="9"/>
  <c r="L22" i="9"/>
  <c r="Q33" i="9"/>
  <c r="P33" i="9"/>
  <c r="O32" i="9"/>
  <c r="Q32" i="9"/>
  <c r="O31" i="9"/>
  <c r="P34" i="9"/>
  <c r="Q34" i="9"/>
  <c r="L31" i="9"/>
  <c r="M31" i="9"/>
  <c r="N31" i="9"/>
  <c r="Q30" i="9"/>
  <c r="P30" i="9"/>
  <c r="O30" i="9"/>
  <c r="L30" i="9"/>
  <c r="N30" i="9"/>
  <c r="M30" i="9"/>
  <c r="P31" i="9"/>
  <c r="N33" i="9"/>
  <c r="L33" i="9"/>
  <c r="M33" i="9"/>
  <c r="M21" i="9"/>
  <c r="N43" i="9"/>
  <c r="M43" i="9"/>
  <c r="L43" i="9"/>
  <c r="P10" i="9"/>
  <c r="O10" i="9"/>
  <c r="P59" i="9"/>
  <c r="O42" i="9"/>
  <c r="Q42" i="9"/>
  <c r="P42" i="9"/>
  <c r="O43" i="9"/>
  <c r="Q43" i="9"/>
  <c r="P43" i="9"/>
  <c r="N42" i="9"/>
  <c r="L42" i="9"/>
  <c r="M42" i="9"/>
  <c r="Q21" i="9"/>
  <c r="Q59" i="9"/>
  <c r="P74" i="9"/>
  <c r="P11" i="9"/>
  <c r="Q74" i="9"/>
  <c r="Q58" i="9"/>
  <c r="P21" i="9"/>
  <c r="P75" i="9"/>
  <c r="O58" i="9"/>
  <c r="M60" i="9"/>
  <c r="L60" i="9"/>
  <c r="L21" i="9"/>
  <c r="O11" i="9"/>
  <c r="O12" i="9"/>
  <c r="Q12" i="9"/>
  <c r="M59" i="9"/>
  <c r="L75" i="9"/>
  <c r="M75" i="9"/>
  <c r="P20" i="9"/>
  <c r="M20" i="9"/>
  <c r="L59" i="9"/>
  <c r="L20" i="9"/>
  <c r="Q20" i="9"/>
  <c r="Q63" i="9"/>
  <c r="P63" i="9"/>
  <c r="O63" i="9"/>
  <c r="N63" i="9"/>
  <c r="M63" i="9"/>
  <c r="L63" i="9"/>
  <c r="P61" i="9"/>
  <c r="Q61" i="9"/>
  <c r="O61" i="9"/>
  <c r="N74" i="9"/>
  <c r="M74" i="9"/>
  <c r="L74" i="9"/>
  <c r="Q65" i="9"/>
  <c r="P65" i="9"/>
  <c r="O65" i="9"/>
  <c r="N10" i="9"/>
  <c r="M10" i="9"/>
  <c r="O62" i="9"/>
  <c r="Q62" i="9"/>
  <c r="P62" i="9"/>
  <c r="M76" i="9"/>
  <c r="L76" i="9"/>
  <c r="N76" i="9"/>
  <c r="Q79" i="9"/>
  <c r="P79" i="9"/>
  <c r="O79" i="9"/>
  <c r="M56" i="9"/>
  <c r="N56" i="9"/>
  <c r="L56" i="9"/>
  <c r="M61" i="9"/>
  <c r="L61" i="9"/>
  <c r="N61" i="9"/>
  <c r="N58" i="9"/>
  <c r="M58" i="9"/>
  <c r="L58" i="9"/>
  <c r="N80" i="9"/>
  <c r="M80" i="9"/>
  <c r="L80" i="9"/>
  <c r="N57" i="9"/>
  <c r="M57" i="9"/>
  <c r="L57" i="9"/>
  <c r="N79" i="9"/>
  <c r="M79" i="9"/>
  <c r="L79" i="9"/>
  <c r="Q57" i="9"/>
  <c r="P57" i="9"/>
  <c r="O57" i="9"/>
  <c r="L78" i="9"/>
  <c r="N78" i="9"/>
  <c r="M78" i="9"/>
  <c r="Q56" i="9"/>
  <c r="P56" i="9"/>
  <c r="O56" i="9"/>
  <c r="N73" i="9"/>
  <c r="M73" i="9"/>
  <c r="L73" i="9"/>
  <c r="Q76" i="9"/>
  <c r="P76" i="9"/>
  <c r="O76" i="9"/>
  <c r="N12" i="9"/>
  <c r="M12" i="9"/>
  <c r="L12" i="9"/>
  <c r="O78" i="9"/>
  <c r="Q78" i="9"/>
  <c r="P78" i="9"/>
  <c r="N64" i="9"/>
  <c r="M64" i="9"/>
  <c r="L64" i="9"/>
  <c r="L62" i="9"/>
  <c r="N62" i="9"/>
  <c r="M62" i="9"/>
  <c r="N11" i="9"/>
  <c r="M11" i="9"/>
  <c r="L11" i="9"/>
  <c r="Q87" i="8"/>
  <c r="P88" i="8"/>
  <c r="P89" i="8"/>
  <c r="O84" i="8"/>
  <c r="L85" i="8"/>
  <c r="O89" i="8"/>
  <c r="P85" i="8"/>
  <c r="Q85" i="8"/>
  <c r="O85" i="8"/>
  <c r="O40" i="8"/>
  <c r="L43" i="8"/>
  <c r="L89" i="8"/>
  <c r="M89" i="8"/>
  <c r="N89" i="8"/>
  <c r="L86" i="8"/>
  <c r="N86" i="8"/>
  <c r="M86" i="8"/>
  <c r="Q86" i="8"/>
  <c r="P86" i="8"/>
  <c r="N84" i="8"/>
  <c r="L84" i="8"/>
  <c r="L41" i="8"/>
  <c r="L87" i="8"/>
  <c r="M88" i="8"/>
  <c r="L88" i="8"/>
  <c r="N88" i="8"/>
  <c r="N90" i="8"/>
  <c r="L90" i="8"/>
  <c r="M44" i="8"/>
  <c r="N85" i="8"/>
  <c r="M43" i="8"/>
  <c r="M87" i="8"/>
  <c r="P90" i="8"/>
  <c r="Q90" i="8"/>
  <c r="M84" i="8"/>
  <c r="L57" i="8"/>
  <c r="N57" i="8"/>
  <c r="P40" i="8"/>
  <c r="Q65" i="8"/>
  <c r="O65" i="8"/>
  <c r="O67" i="8" s="1"/>
  <c r="P65" i="8"/>
  <c r="N66" i="8"/>
  <c r="M66" i="8"/>
  <c r="L66" i="8"/>
  <c r="N65" i="8"/>
  <c r="M65" i="8"/>
  <c r="L65" i="8"/>
  <c r="L45" i="8"/>
  <c r="M55" i="8"/>
  <c r="M10" i="8"/>
  <c r="L55" i="8"/>
  <c r="L58" i="8" s="1"/>
  <c r="L10" i="8"/>
  <c r="L13" i="8" s="1"/>
  <c r="M11" i="8"/>
  <c r="M45" i="8"/>
  <c r="L46" i="8"/>
  <c r="N11" i="8"/>
  <c r="N24" i="8"/>
  <c r="L39" i="8"/>
  <c r="M40" i="8"/>
  <c r="L40" i="8"/>
  <c r="L38" i="8"/>
  <c r="L24" i="8"/>
  <c r="L47" i="8"/>
  <c r="L42" i="8"/>
  <c r="M39" i="8"/>
  <c r="Q43" i="8"/>
  <c r="P43" i="8"/>
  <c r="Q42" i="8"/>
  <c r="P42" i="8"/>
  <c r="Q46" i="8"/>
  <c r="P46" i="8"/>
  <c r="M29" i="8"/>
  <c r="N29" i="8"/>
  <c r="L29" i="8"/>
  <c r="M42" i="8"/>
  <c r="M21" i="8"/>
  <c r="N21" i="8"/>
  <c r="L21" i="8"/>
  <c r="M28" i="8"/>
  <c r="N28" i="8"/>
  <c r="L28" i="8"/>
  <c r="M30" i="8"/>
  <c r="N30" i="8"/>
  <c r="L30" i="8"/>
  <c r="Q41" i="8"/>
  <c r="P41" i="8"/>
  <c r="Q44" i="8"/>
  <c r="P44" i="8"/>
  <c r="M47" i="8"/>
  <c r="M20" i="8"/>
  <c r="N20" i="8"/>
  <c r="L20" i="8"/>
  <c r="Q39" i="8"/>
  <c r="P39" i="8"/>
  <c r="M25" i="8"/>
  <c r="L25" i="8"/>
  <c r="N25" i="8"/>
  <c r="O44" i="8"/>
  <c r="M38" i="8"/>
  <c r="L44" i="8"/>
  <c r="M26" i="8"/>
  <c r="L26" i="8"/>
  <c r="N26" i="8"/>
  <c r="Q47" i="8"/>
  <c r="P47" i="8"/>
  <c r="Q38" i="8"/>
  <c r="P38" i="8"/>
  <c r="M22" i="8"/>
  <c r="L22" i="8"/>
  <c r="N22" i="8"/>
  <c r="O43" i="8"/>
  <c r="M27" i="8"/>
  <c r="N27" i="8"/>
  <c r="L27" i="8"/>
  <c r="M23" i="8"/>
  <c r="N23" i="8"/>
  <c r="L23" i="8"/>
  <c r="Q12" i="8"/>
  <c r="P12" i="8"/>
  <c r="O12" i="8"/>
  <c r="O11" i="8"/>
  <c r="P11" i="8"/>
  <c r="Q11" i="8"/>
  <c r="O10" i="8"/>
  <c r="P10" i="8"/>
  <c r="Q10" i="8"/>
  <c r="O24" i="8"/>
  <c r="Q24" i="8"/>
  <c r="P24" i="8"/>
  <c r="O26" i="8"/>
  <c r="P26" i="8"/>
  <c r="Q26" i="8"/>
  <c r="O25" i="8"/>
  <c r="P25" i="8"/>
  <c r="Q25" i="8"/>
  <c r="O30" i="8"/>
  <c r="P30" i="8"/>
  <c r="Q30" i="8"/>
  <c r="O22" i="8"/>
  <c r="P22" i="8"/>
  <c r="Q22" i="8"/>
  <c r="O29" i="8"/>
  <c r="P29" i="8"/>
  <c r="Q29" i="8"/>
  <c r="O21" i="8"/>
  <c r="Q21" i="8"/>
  <c r="P21" i="8"/>
  <c r="O28" i="8"/>
  <c r="P28" i="8"/>
  <c r="Q28" i="8"/>
  <c r="O20" i="8"/>
  <c r="G31" i="8"/>
  <c r="P20" i="8"/>
  <c r="Q20" i="8"/>
  <c r="O23" i="8"/>
  <c r="P23" i="8"/>
  <c r="Q23" i="8"/>
  <c r="O27" i="8"/>
  <c r="Q27" i="8"/>
  <c r="P27" i="8"/>
  <c r="Q22" i="6"/>
  <c r="P22" i="6"/>
  <c r="Q20" i="6"/>
  <c r="O20" i="6"/>
  <c r="P20" i="6"/>
  <c r="O22" i="6"/>
  <c r="E22" i="6"/>
  <c r="N22" i="6" s="1"/>
  <c r="M22" i="6"/>
  <c r="M20" i="6"/>
  <c r="N20" i="6"/>
  <c r="L20" i="6"/>
  <c r="L23" i="6" s="1"/>
  <c r="P10" i="6"/>
  <c r="N12" i="6"/>
  <c r="M12" i="6"/>
  <c r="L12" i="6"/>
  <c r="L13" i="6" s="1"/>
  <c r="M10" i="6"/>
  <c r="N10" i="6"/>
  <c r="M53" i="4"/>
  <c r="M13" i="4"/>
  <c r="L44" i="4"/>
  <c r="L36" i="4"/>
  <c r="M49" i="4"/>
  <c r="M41" i="4"/>
  <c r="L51" i="4"/>
  <c r="L43" i="4"/>
  <c r="L35" i="4"/>
  <c r="M23" i="4"/>
  <c r="Q54" i="4"/>
  <c r="P54" i="4"/>
  <c r="O54" i="4"/>
  <c r="Q53" i="4"/>
  <c r="P53" i="4"/>
  <c r="O53" i="4"/>
  <c r="O14" i="4"/>
  <c r="Q49" i="4"/>
  <c r="P49" i="4"/>
  <c r="O49" i="4"/>
  <c r="Q48" i="4"/>
  <c r="P48" i="4"/>
  <c r="O48" i="4"/>
  <c r="Q35" i="4"/>
  <c r="P35" i="4"/>
  <c r="O35" i="4"/>
  <c r="M25" i="4"/>
  <c r="L25" i="4"/>
  <c r="N25" i="4"/>
  <c r="Q44" i="4"/>
  <c r="P44" i="4"/>
  <c r="O44" i="4"/>
  <c r="Q43" i="4"/>
  <c r="P43" i="4"/>
  <c r="O43" i="4"/>
  <c r="Q51" i="4"/>
  <c r="P51" i="4"/>
  <c r="O51" i="4"/>
  <c r="Q52" i="4"/>
  <c r="P52" i="4"/>
  <c r="O52" i="4"/>
  <c r="Q39" i="4"/>
  <c r="P39" i="4"/>
  <c r="O39" i="4"/>
  <c r="Q38" i="4"/>
  <c r="P38" i="4"/>
  <c r="O38" i="4"/>
  <c r="Q47" i="4"/>
  <c r="P47" i="4"/>
  <c r="O47" i="4"/>
  <c r="Q45" i="4"/>
  <c r="P45" i="4"/>
  <c r="O45" i="4"/>
  <c r="Q36" i="4"/>
  <c r="P36" i="4"/>
  <c r="O36" i="4"/>
  <c r="Q42" i="4"/>
  <c r="P42" i="4"/>
  <c r="O42" i="4"/>
  <c r="Q46" i="4"/>
  <c r="P46" i="4"/>
  <c r="O46" i="4"/>
  <c r="N22" i="4"/>
  <c r="M22" i="4"/>
  <c r="L22" i="4"/>
  <c r="Q37" i="4"/>
  <c r="P37" i="4"/>
  <c r="O37" i="4"/>
  <c r="Q40" i="4"/>
  <c r="P40" i="4"/>
  <c r="O40" i="4"/>
  <c r="Q41" i="4"/>
  <c r="P41" i="4"/>
  <c r="O41" i="4"/>
  <c r="L14" i="4"/>
  <c r="O102" i="9" l="1"/>
  <c r="O23" i="6"/>
  <c r="O13" i="6"/>
  <c r="L102" i="9"/>
  <c r="L35" i="9"/>
  <c r="O35" i="9"/>
  <c r="L44" i="9"/>
  <c r="O44" i="9"/>
  <c r="L23" i="9"/>
  <c r="O13" i="9"/>
  <c r="L13" i="9"/>
  <c r="O81" i="9"/>
  <c r="L66" i="9"/>
  <c r="L81" i="9"/>
  <c r="O66" i="9"/>
  <c r="O91" i="8"/>
  <c r="L91" i="8"/>
  <c r="L67" i="8"/>
  <c r="L48" i="8"/>
  <c r="O13" i="8"/>
  <c r="O48" i="8"/>
  <c r="L31" i="8"/>
  <c r="O31" i="8"/>
</calcChain>
</file>

<file path=xl/sharedStrings.xml><?xml version="1.0" encoding="utf-8"?>
<sst xmlns="http://schemas.openxmlformats.org/spreadsheetml/2006/main" count="1608" uniqueCount="510">
  <si>
    <t xml:space="preserve">Questions - English </t>
  </si>
  <si>
    <t>Questions - français</t>
  </si>
  <si>
    <r>
      <t>1.</t>
    </r>
    <r>
      <rPr>
        <sz val="7"/>
        <color rgb="FF000000"/>
        <rFont val="Times New Roman"/>
        <family val="1"/>
      </rPr>
      <t xml:space="preserve">   </t>
    </r>
    <r>
      <rPr>
        <sz val="11"/>
        <color theme="1"/>
        <rFont val="Calibri"/>
        <family val="2"/>
        <scheme val="minor"/>
      </rPr>
      <t>Have you been informed of any cases of Ebola in your [village/town]?</t>
    </r>
  </si>
  <si>
    <r>
      <t>1.</t>
    </r>
    <r>
      <rPr>
        <sz val="7"/>
        <color rgb="FF000000"/>
        <rFont val="Times New Roman"/>
        <family val="1"/>
      </rPr>
      <t xml:space="preserve">   </t>
    </r>
    <r>
      <rPr>
        <sz val="11"/>
        <color theme="1"/>
        <rFont val="Calibri"/>
        <family val="2"/>
        <scheme val="minor"/>
      </rPr>
      <t>Avez-vous été informé de l’existence de cas d’Ébola dans votre [village/ville] ?</t>
    </r>
  </si>
  <si>
    <r>
      <t>2.</t>
    </r>
    <r>
      <rPr>
        <sz val="7"/>
        <color theme="1"/>
        <rFont val="Times New Roman"/>
        <family val="1"/>
      </rPr>
      <t xml:space="preserve">   </t>
    </r>
    <r>
      <rPr>
        <sz val="11"/>
        <color rgb="FF000000"/>
        <rFont val="Calibri"/>
        <family val="2"/>
        <scheme val="minor"/>
      </rPr>
      <t>Have you seen a member of the Ebola response team in your locality/village/city?</t>
    </r>
  </si>
  <si>
    <r>
      <t>2.</t>
    </r>
    <r>
      <rPr>
        <sz val="7"/>
        <color theme="1"/>
        <rFont val="Times New Roman"/>
        <family val="1"/>
      </rPr>
      <t xml:space="preserve">   </t>
    </r>
    <r>
      <rPr>
        <sz val="11"/>
        <color rgb="FF000000"/>
        <rFont val="Calibri"/>
        <family val="2"/>
        <scheme val="minor"/>
      </rPr>
      <t xml:space="preserve">Avez-vous vu un </t>
    </r>
    <r>
      <rPr>
        <sz val="10.5"/>
        <color rgb="FF000000"/>
        <rFont val="Calibri"/>
        <family val="2"/>
        <scheme val="minor"/>
      </rPr>
      <t>membre de é</t>
    </r>
    <r>
      <rPr>
        <sz val="11"/>
        <color rgb="FF000000"/>
        <rFont val="Calibri"/>
        <family val="2"/>
        <scheme val="minor"/>
      </rPr>
      <t>quipe riposte d’Ebola</t>
    </r>
    <r>
      <rPr>
        <sz val="10.5"/>
        <color rgb="FF000000"/>
        <rFont val="Calibri"/>
        <family val="2"/>
        <scheme val="minor"/>
      </rPr>
      <t xml:space="preserve"> </t>
    </r>
    <r>
      <rPr>
        <sz val="11"/>
        <color rgb="FF000000"/>
        <rFont val="Calibri"/>
        <family val="2"/>
        <scheme val="minor"/>
      </rPr>
      <t>lutte contre Ébola dans votre localité/village/cité/ville</t>
    </r>
  </si>
  <si>
    <t xml:space="preserve">Surveillance </t>
  </si>
  <si>
    <r>
      <t>3.</t>
    </r>
    <r>
      <rPr>
        <sz val="7"/>
        <color rgb="FF000000"/>
        <rFont val="Times New Roman"/>
        <family val="1"/>
      </rPr>
      <t xml:space="preserve">   </t>
    </r>
    <r>
      <rPr>
        <sz val="10.5"/>
        <color rgb="FF000000"/>
        <rFont val="Calibri"/>
        <family val="2"/>
        <scheme val="minor"/>
      </rPr>
      <t>Are you aware of the search for people who may be infected with  Ebola cases by response teams in your locality/village/ city?</t>
    </r>
  </si>
  <si>
    <r>
      <t>3.</t>
    </r>
    <r>
      <rPr>
        <sz val="7"/>
        <color rgb="FF000000"/>
        <rFont val="Times New Roman"/>
        <family val="1"/>
      </rPr>
      <t xml:space="preserve">   </t>
    </r>
    <r>
      <rPr>
        <sz val="10.5"/>
        <color rgb="FF000000"/>
        <rFont val="Calibri"/>
        <family val="2"/>
        <scheme val="minor"/>
      </rPr>
      <t>Êtes-vous au courant de la recherche des personnes potentiellement infectées par l’Ebola par les équipes de riposte dans votre localité/village/ cité/ville ?</t>
    </r>
  </si>
  <si>
    <r>
      <t>4.</t>
    </r>
    <r>
      <rPr>
        <sz val="7"/>
        <color theme="1"/>
        <rFont val="Times New Roman"/>
        <family val="1"/>
      </rPr>
      <t xml:space="preserve">   </t>
    </r>
    <r>
      <rPr>
        <sz val="10.5"/>
        <color rgb="FF000000"/>
        <rFont val="Calibri"/>
        <family val="2"/>
        <scheme val="minor"/>
      </rPr>
      <t>If a family member shows signs of Ebola, how would you react?</t>
    </r>
  </si>
  <si>
    <r>
      <t>4.</t>
    </r>
    <r>
      <rPr>
        <sz val="7"/>
        <color theme="1"/>
        <rFont val="Times New Roman"/>
        <family val="1"/>
      </rPr>
      <t xml:space="preserve">   </t>
    </r>
    <r>
      <rPr>
        <sz val="10.5"/>
        <color rgb="FF000000"/>
        <rFont val="Calibri"/>
        <family val="2"/>
        <scheme val="minor"/>
      </rPr>
      <t>Si un membre de votre famille présente des signes d’Ébola, comment réagiriez-vous ?</t>
    </r>
  </si>
  <si>
    <r>
      <t>5.</t>
    </r>
    <r>
      <rPr>
        <sz val="7"/>
        <color theme="1"/>
        <rFont val="Times New Roman"/>
        <family val="1"/>
      </rPr>
      <t xml:space="preserve">   </t>
    </r>
    <r>
      <rPr>
        <sz val="10.5"/>
        <color rgb="FF000000"/>
        <rFont val="Calibri"/>
        <family val="2"/>
        <scheme val="minor"/>
      </rPr>
      <t xml:space="preserve">If a member of your community was suspected of being infected with Ebola, what would you do?    </t>
    </r>
  </si>
  <si>
    <r>
      <t>5.</t>
    </r>
    <r>
      <rPr>
        <sz val="7"/>
        <color theme="1"/>
        <rFont val="Times New Roman"/>
        <family val="1"/>
      </rPr>
      <t xml:space="preserve">   </t>
    </r>
    <r>
      <rPr>
        <sz val="10.5"/>
        <color rgb="FF000000"/>
        <rFont val="Calibri"/>
        <family val="2"/>
        <scheme val="minor"/>
      </rPr>
      <t xml:space="preserve">Si un membre de votre communauté était suspecté d’être infecté par le virus Ébola, que feriez-vous ?    </t>
    </r>
  </si>
  <si>
    <r>
      <t>6.</t>
    </r>
    <r>
      <rPr>
        <sz val="7"/>
        <color rgb="FF000000"/>
        <rFont val="Times New Roman"/>
        <family val="1"/>
      </rPr>
      <t xml:space="preserve">   </t>
    </r>
    <r>
      <rPr>
        <sz val="10.5"/>
        <color rgb="FF000000"/>
        <rFont val="Calibri"/>
        <family val="2"/>
        <scheme val="minor"/>
      </rPr>
      <t xml:space="preserve">Have you ever seen or spoken to a member of the </t>
    </r>
    <r>
      <rPr>
        <b/>
        <sz val="10.5"/>
        <color rgb="FF000000"/>
        <rFont val="Calibri"/>
        <family val="2"/>
        <scheme val="minor"/>
      </rPr>
      <t>Ebola Response Team</t>
    </r>
    <r>
      <rPr>
        <sz val="10.5"/>
        <color rgb="FF000000"/>
        <rFont val="Calibri"/>
        <family val="2"/>
        <scheme val="minor"/>
      </rPr>
      <t xml:space="preserve"> in your local area?</t>
    </r>
  </si>
  <si>
    <r>
      <t>6.</t>
    </r>
    <r>
      <rPr>
        <sz val="7"/>
        <color rgb="FF000000"/>
        <rFont val="Times New Roman"/>
        <family val="1"/>
      </rPr>
      <t xml:space="preserve">   </t>
    </r>
    <r>
      <rPr>
        <sz val="10.5"/>
        <color rgb="FF000000"/>
        <rFont val="Calibri"/>
        <family val="2"/>
        <scheme val="minor"/>
      </rPr>
      <t>Avez-vous déjà vu ou parlé à un membre de l’équipe de riposte d’Ébola dans votre Localité/village/cité/ville ?</t>
    </r>
  </si>
  <si>
    <r>
      <t>7.</t>
    </r>
    <r>
      <rPr>
        <sz val="7"/>
        <color rgb="FF000000"/>
        <rFont val="Times New Roman"/>
        <family val="1"/>
      </rPr>
      <t xml:space="preserve">   </t>
    </r>
    <r>
      <rPr>
        <sz val="10.5"/>
        <color rgb="FF000000"/>
        <rFont val="Calibri"/>
        <family val="2"/>
        <scheme val="minor"/>
      </rPr>
      <t>If so, how would you describe this experience?</t>
    </r>
  </si>
  <si>
    <r>
      <t>7.</t>
    </r>
    <r>
      <rPr>
        <sz val="7"/>
        <color rgb="FF000000"/>
        <rFont val="Times New Roman"/>
        <family val="1"/>
      </rPr>
      <t xml:space="preserve">   </t>
    </r>
    <r>
      <rPr>
        <sz val="10.5"/>
        <color rgb="FF000000"/>
        <rFont val="Calibri"/>
        <family val="2"/>
        <scheme val="minor"/>
      </rPr>
      <t>Si oui, comment qualifieriez-vous cette expérience ?</t>
    </r>
  </si>
  <si>
    <t>8. You describe this experience as good. Could you tell me more about that? What was the reason?</t>
  </si>
  <si>
    <t>8. Vous qualifiez cette expérience comme bonne. Pourriez-vous m’en dire davantage sur ce point ? Quelle en a été la cause/la raison ?</t>
  </si>
  <si>
    <t>8b. You describe this experience as bad. Could you tell me more about that? What was the reason?</t>
  </si>
  <si>
    <t>8b. Vous qualifiez cette expérience comme mauvaise. Pourriez-vous m’en dire davantage sur ce point ? Quelle en a été la cause/la raison ?</t>
  </si>
  <si>
    <r>
      <t>9.</t>
    </r>
    <r>
      <rPr>
        <sz val="7"/>
        <color rgb="FF000000"/>
        <rFont val="Times New Roman"/>
        <family val="1"/>
      </rPr>
      <t xml:space="preserve">   </t>
    </r>
    <r>
      <rPr>
        <sz val="10.5"/>
        <color rgb="FF000000"/>
        <rFont val="Calibri"/>
        <family val="2"/>
        <scheme val="minor"/>
      </rPr>
      <t xml:space="preserve">What is the opinion of other members of your community about the </t>
    </r>
    <r>
      <rPr>
        <b/>
        <sz val="10.5"/>
        <color rgb="FF000000"/>
        <rFont val="Calibri"/>
        <family val="2"/>
        <scheme val="minor"/>
      </rPr>
      <t>Ebola Response Team</t>
    </r>
    <r>
      <rPr>
        <sz val="10.5"/>
        <color rgb="FF000000"/>
        <rFont val="Calibri"/>
        <family val="2"/>
        <scheme val="minor"/>
      </rPr>
      <t>?</t>
    </r>
  </si>
  <si>
    <r>
      <t>9.</t>
    </r>
    <r>
      <rPr>
        <sz val="7"/>
        <color rgb="FF000000"/>
        <rFont val="Times New Roman"/>
        <family val="1"/>
      </rPr>
      <t xml:space="preserve">   </t>
    </r>
    <r>
      <rPr>
        <sz val="10.5"/>
        <color rgb="FF000000"/>
        <rFont val="Calibri"/>
        <family val="2"/>
        <scheme val="minor"/>
      </rPr>
      <t>Quelle est l’opinion des autres membres de votre communauté à propos de l’équipe de reposte d’Ebola?</t>
    </r>
  </si>
  <si>
    <t>Centre de Traitementd' Ebola</t>
  </si>
  <si>
    <r>
      <t>10.</t>
    </r>
    <r>
      <rPr>
        <sz val="7"/>
        <color rgb="FF000000"/>
        <rFont val="Times New Roman"/>
        <family val="1"/>
      </rPr>
      <t xml:space="preserve">   </t>
    </r>
    <r>
      <rPr>
        <sz val="10.5"/>
        <color rgb="FF000000"/>
        <rFont val="Calibri"/>
        <family val="2"/>
        <scheme val="minor"/>
      </rPr>
      <t>Do you know of an Ebola Treatment Centre (ETC) in your locality/village/city?</t>
    </r>
  </si>
  <si>
    <r>
      <t>10.</t>
    </r>
    <r>
      <rPr>
        <sz val="7"/>
        <color rgb="FF000000"/>
        <rFont val="Times New Roman"/>
        <family val="1"/>
      </rPr>
      <t xml:space="preserve">   </t>
    </r>
    <r>
      <rPr>
        <sz val="10.5"/>
        <color rgb="FF000000"/>
        <rFont val="Calibri"/>
        <family val="2"/>
        <scheme val="minor"/>
      </rPr>
      <t>Connaissez-vous un centre de traitement d’Ébola (CTE) dans votre localité/village/cité/ville ?</t>
    </r>
  </si>
  <si>
    <r>
      <t>11.</t>
    </r>
    <r>
      <rPr>
        <sz val="7"/>
        <color rgb="FF000000"/>
        <rFont val="Times New Roman"/>
        <family val="1"/>
      </rPr>
      <t xml:space="preserve">  </t>
    </r>
    <r>
      <rPr>
        <sz val="10.5"/>
        <color rgb="FF000000"/>
        <rFont val="Calibri"/>
        <family val="2"/>
        <scheme val="minor"/>
      </rPr>
      <t>If so, have you been to the ETC?</t>
    </r>
  </si>
  <si>
    <r>
      <t>11.</t>
    </r>
    <r>
      <rPr>
        <sz val="7"/>
        <color rgb="FF000000"/>
        <rFont val="Times New Roman"/>
        <family val="1"/>
      </rPr>
      <t xml:space="preserve">  </t>
    </r>
    <r>
      <rPr>
        <sz val="10.5"/>
        <color rgb="FF000000"/>
        <rFont val="Calibri"/>
        <family val="2"/>
        <scheme val="minor"/>
      </rPr>
      <t>Si oui, êtes-vous allé(e) au CTE ?</t>
    </r>
  </si>
  <si>
    <r>
      <t>12.</t>
    </r>
    <r>
      <rPr>
        <sz val="7"/>
        <color theme="1"/>
        <rFont val="Times New Roman"/>
        <family val="1"/>
      </rPr>
      <t xml:space="preserve">  </t>
    </r>
    <r>
      <rPr>
        <sz val="10.5"/>
        <color rgb="FF000000"/>
        <rFont val="Calibri"/>
        <family val="2"/>
        <scheme val="minor"/>
      </rPr>
      <t xml:space="preserve">Why did you go to the ETC? </t>
    </r>
  </si>
  <si>
    <r>
      <t>12.</t>
    </r>
    <r>
      <rPr>
        <sz val="7"/>
        <color theme="1"/>
        <rFont val="Times New Roman"/>
        <family val="1"/>
      </rPr>
      <t xml:space="preserve">  </t>
    </r>
    <r>
      <rPr>
        <sz val="10.5"/>
        <color rgb="FF000000"/>
        <rFont val="Calibri"/>
        <family val="2"/>
        <scheme val="minor"/>
      </rPr>
      <t xml:space="preserve">Pour quel motif êtes-vous allé(e) au CTE ? </t>
    </r>
  </si>
  <si>
    <r>
      <t>13.</t>
    </r>
    <r>
      <rPr>
        <sz val="7"/>
        <color rgb="FF000000"/>
        <rFont val="Times New Roman"/>
        <family val="1"/>
      </rPr>
      <t xml:space="preserve">  </t>
    </r>
    <r>
      <rPr>
        <sz val="10.5"/>
        <color rgb="FF000000"/>
        <rFont val="Calibri"/>
        <family val="2"/>
        <scheme val="minor"/>
      </rPr>
      <t>As you have already been to the CTE, how would you describe this experience?</t>
    </r>
  </si>
  <si>
    <r>
      <t>13.</t>
    </r>
    <r>
      <rPr>
        <sz val="7"/>
        <color rgb="FF000000"/>
        <rFont val="Times New Roman"/>
        <family val="1"/>
      </rPr>
      <t xml:space="preserve">  </t>
    </r>
    <r>
      <rPr>
        <sz val="10.5"/>
        <color rgb="FF000000"/>
        <rFont val="Calibri"/>
        <family val="2"/>
        <scheme val="minor"/>
      </rPr>
      <t>Comme vous êtes déjà allé(e) au CTE, comment qualifieriez-vous cette expérience ?</t>
    </r>
  </si>
  <si>
    <r>
      <t>14.</t>
    </r>
    <r>
      <rPr>
        <sz val="7"/>
        <color rgb="FF000000"/>
        <rFont val="Times New Roman"/>
        <family val="1"/>
      </rPr>
      <t xml:space="preserve">  </t>
    </r>
    <r>
      <rPr>
        <sz val="10.5"/>
        <color rgb="FF000000"/>
        <rFont val="Calibri"/>
        <family val="2"/>
        <scheme val="minor"/>
      </rPr>
      <t>You qualify this experience as [good/bad]. Could you tell me more about that? What was the cause/reason?</t>
    </r>
  </si>
  <si>
    <r>
      <t>14.</t>
    </r>
    <r>
      <rPr>
        <sz val="7"/>
        <color rgb="FF000000"/>
        <rFont val="Times New Roman"/>
        <family val="1"/>
      </rPr>
      <t xml:space="preserve">  </t>
    </r>
    <r>
      <rPr>
        <sz val="10.5"/>
        <color rgb="FF000000"/>
        <rFont val="Calibri"/>
        <family val="2"/>
        <scheme val="minor"/>
      </rPr>
      <t>Vous qualifiez cette expérience comme [bonne/mauvaise]. Pourriez-vous m’en dire davantage sur ce point ? Quelle en a été la cause/la raison ?</t>
    </r>
  </si>
  <si>
    <r>
      <t>15.</t>
    </r>
    <r>
      <rPr>
        <sz val="7"/>
        <color rgb="FF000000"/>
        <rFont val="Times New Roman"/>
        <family val="1"/>
      </rPr>
      <t xml:space="preserve">  </t>
    </r>
    <r>
      <rPr>
        <sz val="10.5"/>
        <color rgb="FF000000"/>
        <rFont val="Calibri"/>
        <family val="2"/>
        <scheme val="minor"/>
      </rPr>
      <t xml:space="preserve">What is the opinion of other members of your community about the Ebola Treatment Centre? </t>
    </r>
  </si>
  <si>
    <r>
      <t>15.</t>
    </r>
    <r>
      <rPr>
        <sz val="7"/>
        <color rgb="FF000000"/>
        <rFont val="Times New Roman"/>
        <family val="1"/>
      </rPr>
      <t xml:space="preserve">  </t>
    </r>
    <r>
      <rPr>
        <sz val="10.5"/>
        <color rgb="FF000000"/>
        <rFont val="Calibri"/>
        <family val="2"/>
        <scheme val="minor"/>
      </rPr>
      <t xml:space="preserve">Quelle est l’opinion des autres membres de votre communauté à propos du centre de traitement d’Ébola ? </t>
    </r>
  </si>
  <si>
    <r>
      <t>16.</t>
    </r>
    <r>
      <rPr>
        <sz val="7"/>
        <color rgb="FF000000"/>
        <rFont val="Times New Roman"/>
        <family val="1"/>
      </rPr>
      <t xml:space="preserve">  </t>
    </r>
    <r>
      <rPr>
        <sz val="10.5"/>
        <color rgb="FF000000"/>
        <rFont val="Calibri"/>
        <family val="2"/>
        <scheme val="minor"/>
      </rPr>
      <t>If you or a family member showed signs of EVD, where would you most likely go for treatment?</t>
    </r>
  </si>
  <si>
    <r>
      <t>16.</t>
    </r>
    <r>
      <rPr>
        <sz val="7"/>
        <color rgb="FF000000"/>
        <rFont val="Times New Roman"/>
        <family val="1"/>
      </rPr>
      <t xml:space="preserve">  </t>
    </r>
    <r>
      <rPr>
        <sz val="10.5"/>
        <color rgb="FF000000"/>
        <rFont val="Calibri"/>
        <family val="2"/>
        <scheme val="minor"/>
      </rPr>
      <t>Si vous ou un membre de votre famille présentiez des signes de MVE où iriez-vous le plus probablement pour vous faire soigner ?</t>
    </r>
  </si>
  <si>
    <r>
      <t>17.</t>
    </r>
    <r>
      <rPr>
        <sz val="7"/>
        <color theme="1"/>
        <rFont val="Times New Roman"/>
        <family val="1"/>
      </rPr>
      <t xml:space="preserve">  </t>
    </r>
    <r>
      <rPr>
        <sz val="10.5"/>
        <color rgb="FF000000"/>
        <rFont val="Calibri"/>
        <family val="2"/>
        <scheme val="minor"/>
      </rPr>
      <t>Why would you prefer this place for treatment rather than using an ETC?</t>
    </r>
  </si>
  <si>
    <r>
      <t>17.</t>
    </r>
    <r>
      <rPr>
        <sz val="7"/>
        <color theme="1"/>
        <rFont val="Times New Roman"/>
        <family val="1"/>
      </rPr>
      <t xml:space="preserve">  </t>
    </r>
    <r>
      <rPr>
        <sz val="10.5"/>
        <color rgb="FF000000"/>
        <rFont val="Calibri"/>
        <family val="2"/>
        <scheme val="minor"/>
      </rPr>
      <t>Pourquoi privilégieriez-vous cet endroit pour vous faire soigner plutôt que de recourir à un CTE ?</t>
    </r>
  </si>
  <si>
    <t xml:space="preserve">Contact Tracing </t>
  </si>
  <si>
    <t xml:space="preserve">Recherche de contacts </t>
  </si>
  <si>
    <r>
      <t>18.</t>
    </r>
    <r>
      <rPr>
        <sz val="7"/>
        <color rgb="FF000000"/>
        <rFont val="Times New Roman"/>
        <family val="1"/>
      </rPr>
      <t xml:space="preserve">  </t>
    </r>
    <r>
      <rPr>
        <sz val="10.5"/>
        <color rgb="FF000000"/>
        <rFont val="Calibri"/>
        <family val="2"/>
        <scheme val="minor"/>
      </rPr>
      <t xml:space="preserve">Have you heard of contact tracing? </t>
    </r>
    <r>
      <rPr>
        <i/>
        <sz val="10.5"/>
        <color rgb="FF000000"/>
        <rFont val="Calibri"/>
        <family val="2"/>
        <scheme val="minor"/>
      </rPr>
      <t>[Use a different local term if it is more common]</t>
    </r>
  </si>
  <si>
    <r>
      <t>18.</t>
    </r>
    <r>
      <rPr>
        <sz val="7"/>
        <color rgb="FF000000"/>
        <rFont val="Times New Roman"/>
        <family val="1"/>
      </rPr>
      <t xml:space="preserve">  </t>
    </r>
    <r>
      <rPr>
        <sz val="10.5"/>
        <color rgb="FF000000"/>
        <rFont val="Calibri"/>
        <family val="2"/>
        <scheme val="minor"/>
      </rPr>
      <t xml:space="preserve">Avez-vous entendu parler du suivi de contacts ? </t>
    </r>
    <r>
      <rPr>
        <i/>
        <sz val="10.5"/>
        <color rgb="FF000000"/>
        <rFont val="Calibri"/>
        <family val="2"/>
        <scheme val="minor"/>
      </rPr>
      <t>[Utilisez un terme local différent s’il est plus courant]</t>
    </r>
  </si>
  <si>
    <r>
      <t>19.</t>
    </r>
    <r>
      <rPr>
        <sz val="7"/>
        <color rgb="FF000000"/>
        <rFont val="Times New Roman"/>
        <family val="1"/>
      </rPr>
      <t xml:space="preserve">  </t>
    </r>
    <r>
      <rPr>
        <sz val="10.5"/>
        <color rgb="FF000000"/>
        <rFont val="Calibri"/>
        <family val="2"/>
        <scheme val="minor"/>
      </rPr>
      <t>Is contact tracing done in your community?</t>
    </r>
  </si>
  <si>
    <r>
      <t>19.</t>
    </r>
    <r>
      <rPr>
        <sz val="7"/>
        <color rgb="FF000000"/>
        <rFont val="Times New Roman"/>
        <family val="1"/>
      </rPr>
      <t xml:space="preserve">  </t>
    </r>
    <r>
      <rPr>
        <sz val="10.5"/>
        <color rgb="FF000000"/>
        <rFont val="Calibri"/>
        <family val="2"/>
        <scheme val="minor"/>
      </rPr>
      <t>Est-ce que le suivi de contacts se fait dans votre communauté ?</t>
    </r>
  </si>
  <si>
    <t>19b. Have you ever been identified by the Ebola Response Team as a "contact" after being near someone with Ebola?</t>
  </si>
  <si>
    <t>19b. Avez-vous déjà été identifié(e) par l’équipe d’intervention de lutte contre Ébola comme une personne de « contact » après avoir été à proximité d’une personne atteinte d’Ébola ?</t>
  </si>
  <si>
    <r>
      <t>20.</t>
    </r>
    <r>
      <rPr>
        <sz val="7"/>
        <color rgb="FF000000"/>
        <rFont val="Times New Roman"/>
        <family val="1"/>
      </rPr>
      <t xml:space="preserve">   </t>
    </r>
    <r>
      <rPr>
        <sz val="10.5"/>
        <color rgb="FF000000"/>
        <rFont val="Calibri"/>
        <family val="2"/>
        <scheme val="minor"/>
      </rPr>
      <t>When you were identified as a contact, did you consent to someone coming to your home every day for 21 days to check your temperature and ask if you had any Ebola symptoms?</t>
    </r>
  </si>
  <si>
    <r>
      <t>20.</t>
    </r>
    <r>
      <rPr>
        <sz val="7"/>
        <color rgb="FF000000"/>
        <rFont val="Times New Roman"/>
        <family val="1"/>
      </rPr>
      <t xml:space="preserve">   </t>
    </r>
    <r>
      <rPr>
        <sz val="10.5"/>
        <color rgb="FF000000"/>
        <rFont val="Calibri"/>
        <family val="2"/>
        <scheme val="minor"/>
      </rPr>
      <t>Lorsque vous avez été identifié(e) comme contact, avez-vous consenti à ce que quelqu’un vienne chez vous tous les jours pendant 21 jours pour vérifier votre température et vous demander si vous aviez des symptômes d’Ébola ?</t>
    </r>
  </si>
  <si>
    <r>
      <t>21.</t>
    </r>
    <r>
      <rPr>
        <sz val="7"/>
        <color rgb="FF000000"/>
        <rFont val="Times New Roman"/>
        <family val="1"/>
      </rPr>
      <t xml:space="preserve">   </t>
    </r>
    <r>
      <rPr>
        <sz val="10.5"/>
        <color rgb="FF000000"/>
        <rFont val="Calibri"/>
        <family val="2"/>
        <scheme val="minor"/>
      </rPr>
      <t>How did this experience go?</t>
    </r>
  </si>
  <si>
    <r>
      <t>21.</t>
    </r>
    <r>
      <rPr>
        <sz val="7"/>
        <color rgb="FF000000"/>
        <rFont val="Times New Roman"/>
        <family val="1"/>
      </rPr>
      <t xml:space="preserve">   </t>
    </r>
    <r>
      <rPr>
        <sz val="10.5"/>
        <color rgb="FF000000"/>
        <rFont val="Calibri"/>
        <family val="2"/>
        <scheme val="minor"/>
      </rPr>
      <t>Comment s’est déroulé cette expérience ?</t>
    </r>
  </si>
  <si>
    <r>
      <t>22.</t>
    </r>
    <r>
      <rPr>
        <sz val="7"/>
        <color rgb="FF000000"/>
        <rFont val="Times New Roman"/>
        <family val="1"/>
      </rPr>
      <t xml:space="preserve">   </t>
    </r>
    <r>
      <rPr>
        <sz val="10.5"/>
        <color rgb="FF000000"/>
        <rFont val="Calibri"/>
        <family val="2"/>
        <scheme val="minor"/>
      </rPr>
      <t>You describe this experience as good. Could you tell me more about that? What was the reason?</t>
    </r>
  </si>
  <si>
    <r>
      <t>22.</t>
    </r>
    <r>
      <rPr>
        <sz val="7"/>
        <color rgb="FF000000"/>
        <rFont val="Times New Roman"/>
        <family val="1"/>
      </rPr>
      <t xml:space="preserve">   </t>
    </r>
    <r>
      <rPr>
        <sz val="10.5"/>
        <color rgb="FF000000"/>
        <rFont val="Calibri"/>
        <family val="2"/>
        <scheme val="minor"/>
      </rPr>
      <t>Vous qualifiez cette expérience comme bonne. Pourriez-vous m’en dire davantage sur ce point ? Quelle en a été la cause/la raison ?</t>
    </r>
  </si>
  <si>
    <t>22b. You describe this experience as bad. Could you tell me more about that? What was the reason?</t>
  </si>
  <si>
    <t>22b. Vous qualifiez cette expérience comme mauvaise. Pourriez-vous m’en dire davantage sur ce point ? Quelle en a été la cause/la raison ?</t>
  </si>
  <si>
    <r>
      <t>23.</t>
    </r>
    <r>
      <rPr>
        <sz val="7"/>
        <color rgb="FF000000"/>
        <rFont val="Times New Roman"/>
        <family val="1"/>
      </rPr>
      <t xml:space="preserve">   </t>
    </r>
    <r>
      <rPr>
        <sz val="10.5"/>
        <color rgb="FF000000"/>
        <rFont val="Calibri"/>
        <family val="2"/>
        <scheme val="minor"/>
      </rPr>
      <t xml:space="preserve">If you didn't consent, what was the reason? </t>
    </r>
  </si>
  <si>
    <r>
      <t>23.</t>
    </r>
    <r>
      <rPr>
        <sz val="7"/>
        <color rgb="FF000000"/>
        <rFont val="Times New Roman"/>
        <family val="1"/>
      </rPr>
      <t xml:space="preserve">   </t>
    </r>
    <r>
      <rPr>
        <sz val="10.5"/>
        <color rgb="FF000000"/>
        <rFont val="Calibri"/>
        <family val="2"/>
        <scheme val="minor"/>
      </rPr>
      <t xml:space="preserve">Si vous n’avez pas consenti, quelle a été la raison ? </t>
    </r>
  </si>
  <si>
    <r>
      <t>24.</t>
    </r>
    <r>
      <rPr>
        <sz val="7"/>
        <color rgb="FF000000"/>
        <rFont val="Times New Roman"/>
        <family val="1"/>
      </rPr>
      <t xml:space="preserve">   </t>
    </r>
    <r>
      <rPr>
        <sz val="10.5"/>
        <color rgb="FF000000"/>
        <rFont val="Calibri"/>
        <family val="2"/>
        <scheme val="minor"/>
      </rPr>
      <t xml:space="preserve">What do other members of your community say about contact tracing? </t>
    </r>
  </si>
  <si>
    <r>
      <t>24.</t>
    </r>
    <r>
      <rPr>
        <sz val="7"/>
        <color rgb="FF000000"/>
        <rFont val="Times New Roman"/>
        <family val="1"/>
      </rPr>
      <t xml:space="preserve">   </t>
    </r>
    <r>
      <rPr>
        <sz val="10.5"/>
        <color rgb="FF000000"/>
        <rFont val="Calibri"/>
        <family val="2"/>
        <scheme val="minor"/>
      </rPr>
      <t xml:space="preserve">Que disent les autres membres de votre communauté à propos du suivi de contacts ? </t>
    </r>
  </si>
  <si>
    <r>
      <t>25.</t>
    </r>
    <r>
      <rPr>
        <sz val="7"/>
        <color rgb="FF000000"/>
        <rFont val="Times New Roman"/>
        <family val="1"/>
      </rPr>
      <t xml:space="preserve">   </t>
    </r>
    <r>
      <rPr>
        <sz val="10.5"/>
        <color rgb="FF000000"/>
        <rFont val="Calibri"/>
        <family val="2"/>
        <scheme val="minor"/>
      </rPr>
      <t xml:space="preserve">If you were identified as a contact in the future, would you accept someone coming to your home every day for 21 days to observe your symptoms and refer you to care immediately if you get sick? </t>
    </r>
  </si>
  <si>
    <r>
      <t>25.</t>
    </r>
    <r>
      <rPr>
        <sz val="7"/>
        <color rgb="FF000000"/>
        <rFont val="Times New Roman"/>
        <family val="1"/>
      </rPr>
      <t xml:space="preserve">   </t>
    </r>
    <r>
      <rPr>
        <sz val="10.5"/>
        <color rgb="FF000000"/>
        <rFont val="Calibri"/>
        <family val="2"/>
        <scheme val="minor"/>
      </rPr>
      <t>S’il vous arrivait, à l’avenir, d’être identifié(e) comme un contact éventuel, accepteriez-vous que quelqu’un vienne chez vous tous les jours pendant 21 jours pour vous observer, afin que, si vous tombez malade, ils puissent vous envoyer immédiatement recevoir un traitement contre le virus Ebola?</t>
    </r>
  </si>
  <si>
    <r>
      <t>26.</t>
    </r>
    <r>
      <rPr>
        <sz val="7"/>
        <color theme="1"/>
        <rFont val="Times New Roman"/>
        <family val="1"/>
      </rPr>
      <t xml:space="preserve">   </t>
    </r>
    <r>
      <rPr>
        <sz val="11"/>
        <color theme="1"/>
        <rFont val="Calibri"/>
        <family val="2"/>
        <scheme val="minor"/>
      </rPr>
      <t xml:space="preserve">If not, why not? </t>
    </r>
  </si>
  <si>
    <r>
      <t>26.</t>
    </r>
    <r>
      <rPr>
        <sz val="7"/>
        <color theme="1"/>
        <rFont val="Times New Roman"/>
        <family val="1"/>
      </rPr>
      <t xml:space="preserve">   </t>
    </r>
    <r>
      <rPr>
        <sz val="11"/>
        <color theme="1"/>
        <rFont val="Calibri"/>
        <family val="2"/>
        <scheme val="minor"/>
      </rPr>
      <t xml:space="preserve">Si non, pourquoi pas ? </t>
    </r>
  </si>
  <si>
    <r>
      <t>27.</t>
    </r>
    <r>
      <rPr>
        <sz val="7"/>
        <color rgb="FF000000"/>
        <rFont val="Times New Roman"/>
        <family val="1"/>
      </rPr>
      <t xml:space="preserve">   </t>
    </r>
    <r>
      <rPr>
        <sz val="10.5"/>
        <color rgb="FF000000"/>
        <rFont val="Calibri"/>
        <family val="2"/>
        <scheme val="minor"/>
      </rPr>
      <t>If you happen to have symptoms of EVD, would you agree to give the names of the people you have been in contact with?</t>
    </r>
  </si>
  <si>
    <r>
      <t>27.</t>
    </r>
    <r>
      <rPr>
        <sz val="7"/>
        <color rgb="FF000000"/>
        <rFont val="Times New Roman"/>
        <family val="1"/>
      </rPr>
      <t xml:space="preserve">   </t>
    </r>
    <r>
      <rPr>
        <sz val="10.5"/>
        <color rgb="FF000000"/>
        <rFont val="Calibri"/>
        <family val="2"/>
        <scheme val="minor"/>
      </rPr>
      <t>S’il vous arrivait de présenter des symptômes de la MVE, accepteriez-vous de donner les noms des personnes avec lesquelles vous avez été en contact ?</t>
    </r>
  </si>
  <si>
    <r>
      <t>28.</t>
    </r>
    <r>
      <rPr>
        <sz val="7"/>
        <color rgb="FF000000"/>
        <rFont val="Times New Roman"/>
        <family val="1"/>
      </rPr>
      <t xml:space="preserve">   </t>
    </r>
    <r>
      <rPr>
        <sz val="10.5"/>
        <color rgb="FF000000"/>
        <rFont val="Calibri"/>
        <family val="2"/>
        <scheme val="minor"/>
      </rPr>
      <t>If not, why not?</t>
    </r>
  </si>
  <si>
    <r>
      <t>28.</t>
    </r>
    <r>
      <rPr>
        <sz val="7"/>
        <color rgb="FF000000"/>
        <rFont val="Times New Roman"/>
        <family val="1"/>
      </rPr>
      <t xml:space="preserve">   </t>
    </r>
    <r>
      <rPr>
        <sz val="10.5"/>
        <color rgb="FF000000"/>
        <rFont val="Calibri"/>
        <family val="2"/>
        <scheme val="minor"/>
      </rPr>
      <t>Si non, pourquoi pas ?</t>
    </r>
  </si>
  <si>
    <t>Ebola Vaccination</t>
  </si>
  <si>
    <t xml:space="preserve">Suivi de contacts </t>
  </si>
  <si>
    <r>
      <t>29.</t>
    </r>
    <r>
      <rPr>
        <sz val="7"/>
        <color rgb="FF000000"/>
        <rFont val="Times New Roman"/>
        <family val="1"/>
      </rPr>
      <t xml:space="preserve">   </t>
    </r>
    <r>
      <rPr>
        <sz val="10.5"/>
        <color rgb="FF000000"/>
        <rFont val="Calibri"/>
        <family val="2"/>
        <scheme val="minor"/>
      </rPr>
      <t>Have you heard of the Ebola vaccine?</t>
    </r>
  </si>
  <si>
    <r>
      <t>29.</t>
    </r>
    <r>
      <rPr>
        <sz val="7"/>
        <color rgb="FF000000"/>
        <rFont val="Times New Roman"/>
        <family val="1"/>
      </rPr>
      <t xml:space="preserve">   </t>
    </r>
    <r>
      <rPr>
        <sz val="10.5"/>
        <color rgb="FF000000"/>
        <rFont val="Calibri"/>
        <family val="2"/>
        <scheme val="minor"/>
      </rPr>
      <t>Avez-vous entendu parler du vaccin contre le virus Ébola ?</t>
    </r>
  </si>
  <si>
    <r>
      <t>30.</t>
    </r>
    <r>
      <rPr>
        <sz val="7"/>
        <color rgb="FF000000"/>
        <rFont val="Times New Roman"/>
        <family val="1"/>
      </rPr>
      <t xml:space="preserve">   </t>
    </r>
    <r>
      <rPr>
        <sz val="10.5"/>
        <color rgb="FF000000"/>
        <rFont val="Calibri"/>
        <family val="2"/>
        <scheme val="minor"/>
      </rPr>
      <t xml:space="preserve">Have you ever been offered an Ebola vaccine?   </t>
    </r>
  </si>
  <si>
    <r>
      <t>30.</t>
    </r>
    <r>
      <rPr>
        <sz val="7"/>
        <color rgb="FF000000"/>
        <rFont val="Times New Roman"/>
        <family val="1"/>
      </rPr>
      <t xml:space="preserve">   </t>
    </r>
    <r>
      <rPr>
        <sz val="10.5"/>
        <color rgb="FF000000"/>
        <rFont val="Calibri"/>
        <family val="2"/>
        <scheme val="minor"/>
      </rPr>
      <t xml:space="preserve">Vous a-t-on déjà proposé un vaccin contre le virus Ébola ?   </t>
    </r>
  </si>
  <si>
    <r>
      <t>31.</t>
    </r>
    <r>
      <rPr>
        <sz val="7"/>
        <color rgb="FF000000"/>
        <rFont val="Times New Roman"/>
        <family val="1"/>
      </rPr>
      <t xml:space="preserve">   </t>
    </r>
    <r>
      <rPr>
        <sz val="10.5"/>
        <color rgb="FF000000"/>
        <rFont val="Calibri"/>
        <family val="2"/>
        <scheme val="minor"/>
      </rPr>
      <t xml:space="preserve">If so, have you consented to be vaccinated?  </t>
    </r>
  </si>
  <si>
    <r>
      <t>31.</t>
    </r>
    <r>
      <rPr>
        <sz val="7"/>
        <color rgb="FF000000"/>
        <rFont val="Times New Roman"/>
        <family val="1"/>
      </rPr>
      <t xml:space="preserve">   </t>
    </r>
    <r>
      <rPr>
        <sz val="10.5"/>
        <color rgb="FF000000"/>
        <rFont val="Calibri"/>
        <family val="2"/>
        <scheme val="minor"/>
      </rPr>
      <t xml:space="preserve">Si oui, avez-vous consenti à être vacciné(e) ?  </t>
    </r>
  </si>
  <si>
    <r>
      <t>32.</t>
    </r>
    <r>
      <rPr>
        <sz val="7"/>
        <color rgb="FF000000"/>
        <rFont val="Times New Roman"/>
        <family val="1"/>
      </rPr>
      <t xml:space="preserve">   </t>
    </r>
    <r>
      <rPr>
        <sz val="10.5"/>
        <color rgb="FF000000"/>
        <rFont val="Calibri"/>
        <family val="2"/>
        <scheme val="minor"/>
      </rPr>
      <t>In which city did you receive the vaccine?</t>
    </r>
  </si>
  <si>
    <r>
      <t>32.</t>
    </r>
    <r>
      <rPr>
        <sz val="7"/>
        <color rgb="FF000000"/>
        <rFont val="Times New Roman"/>
        <family val="1"/>
      </rPr>
      <t xml:space="preserve">   </t>
    </r>
    <r>
      <rPr>
        <sz val="10.5"/>
        <color rgb="FF000000"/>
        <rFont val="Calibri"/>
        <family val="2"/>
        <scheme val="minor"/>
      </rPr>
      <t>Dans quelle ville avez-vous reçu le vaccin ?</t>
    </r>
  </si>
  <si>
    <t>32b. If you consented to be vaccinated, how many injections did you receive?</t>
  </si>
  <si>
    <t>32b. Si vous avez consenti à être vacciné(e), combien d’injections avez-vous reçues ?</t>
  </si>
  <si>
    <r>
      <t>33.</t>
    </r>
    <r>
      <rPr>
        <sz val="7"/>
        <color theme="1"/>
        <rFont val="Times New Roman"/>
        <family val="1"/>
      </rPr>
      <t xml:space="preserve">   </t>
    </r>
    <r>
      <rPr>
        <sz val="10.5"/>
        <color theme="1"/>
        <rFont val="Calibri"/>
        <family val="2"/>
        <scheme val="minor"/>
      </rPr>
      <t xml:space="preserve">If you consented but were never vaccinated, why were you not vaccinated? </t>
    </r>
  </si>
  <si>
    <r>
      <t>33.</t>
    </r>
    <r>
      <rPr>
        <sz val="7"/>
        <color theme="1"/>
        <rFont val="Times New Roman"/>
        <family val="1"/>
      </rPr>
      <t xml:space="preserve">   </t>
    </r>
    <r>
      <rPr>
        <sz val="10.5"/>
        <color theme="1"/>
        <rFont val="Calibri"/>
        <family val="2"/>
        <scheme val="minor"/>
      </rPr>
      <t xml:space="preserve">Si vous avez consenti mais n’avez jamais été vacciné(e), pour quelle raison n’avez-vous pas été vacciné(e) ? </t>
    </r>
  </si>
  <si>
    <r>
      <t>34.</t>
    </r>
    <r>
      <rPr>
        <sz val="7"/>
        <color rgb="FF000000"/>
        <rFont val="Times New Roman"/>
        <family val="1"/>
      </rPr>
      <t xml:space="preserve">   </t>
    </r>
    <r>
      <rPr>
        <sz val="10.5"/>
        <color rgb="FF000000"/>
        <rFont val="Calibri"/>
        <family val="2"/>
        <scheme val="minor"/>
      </rPr>
      <t>As you have been vaccinated, how would you describe the experience of the first administration of the vaccine?</t>
    </r>
  </si>
  <si>
    <r>
      <t>34.</t>
    </r>
    <r>
      <rPr>
        <sz val="7"/>
        <color rgb="FF000000"/>
        <rFont val="Times New Roman"/>
        <family val="1"/>
      </rPr>
      <t xml:space="preserve">   </t>
    </r>
    <r>
      <rPr>
        <sz val="10.5"/>
        <color rgb="FF000000"/>
        <rFont val="Calibri"/>
        <family val="2"/>
        <scheme val="minor"/>
      </rPr>
      <t>Comme vous avez été vacciné(e), comment qualifieriez-vous l’expérience de la première administration du vaccin ?</t>
    </r>
  </si>
  <si>
    <r>
      <t>35.</t>
    </r>
    <r>
      <rPr>
        <sz val="7"/>
        <color rgb="FF000000"/>
        <rFont val="Times New Roman"/>
        <family val="1"/>
      </rPr>
      <t xml:space="preserve">   </t>
    </r>
    <r>
      <rPr>
        <sz val="10.5"/>
        <color rgb="FF000000"/>
        <rFont val="Calibri"/>
        <family val="2"/>
        <scheme val="minor"/>
      </rPr>
      <t>You describe this experience as good. Could you tell me more about that? What was the reason?</t>
    </r>
  </si>
  <si>
    <r>
      <t>35.</t>
    </r>
    <r>
      <rPr>
        <sz val="7"/>
        <color rgb="FF000000"/>
        <rFont val="Times New Roman"/>
        <family val="1"/>
      </rPr>
      <t xml:space="preserve">   </t>
    </r>
    <r>
      <rPr>
        <sz val="10.5"/>
        <color rgb="FF000000"/>
        <rFont val="Calibri"/>
        <family val="2"/>
        <scheme val="minor"/>
      </rPr>
      <t>Vous qualifiez cette expérience comme bonne. Pourriez-vous m’en dire davantage sur ce point ? Quelle en a été la cause/la raison ?</t>
    </r>
  </si>
  <si>
    <t>35b. You call this experience bad. Could you tell me more about that? What was the reason?</t>
  </si>
  <si>
    <t>35b. Vous qualifiez cette expérience comme mauvaise. Pourriez-vous m’en dire davantage sur ce point ? Quelle en a été la cause/la raison ?</t>
  </si>
  <si>
    <r>
      <t>36.</t>
    </r>
    <r>
      <rPr>
        <sz val="7"/>
        <color rgb="FF000000"/>
        <rFont val="Times New Roman"/>
        <family val="1"/>
      </rPr>
      <t xml:space="preserve">   </t>
    </r>
    <r>
      <rPr>
        <sz val="10.5"/>
        <color rgb="FF000000"/>
        <rFont val="Calibri"/>
        <family val="2"/>
        <scheme val="minor"/>
      </rPr>
      <t>Since you have been vaccinated a second time, how would you describe this experience?</t>
    </r>
  </si>
  <si>
    <r>
      <t>36.</t>
    </r>
    <r>
      <rPr>
        <sz val="7"/>
        <color rgb="FF000000"/>
        <rFont val="Times New Roman"/>
        <family val="1"/>
      </rPr>
      <t xml:space="preserve">   </t>
    </r>
    <r>
      <rPr>
        <sz val="10.5"/>
        <color rgb="FF000000"/>
        <rFont val="Calibri"/>
        <family val="2"/>
        <scheme val="minor"/>
      </rPr>
      <t>Comme vous avez été vacciné(e) une deuxième fois, comment qualifieriez-vous cette expérience ?</t>
    </r>
  </si>
  <si>
    <r>
      <t>37.</t>
    </r>
    <r>
      <rPr>
        <sz val="7"/>
        <color rgb="FF000000"/>
        <rFont val="Times New Roman"/>
        <family val="1"/>
      </rPr>
      <t xml:space="preserve">   </t>
    </r>
    <r>
      <rPr>
        <sz val="10.5"/>
        <color rgb="FF000000"/>
        <rFont val="Calibri"/>
        <family val="2"/>
        <scheme val="minor"/>
      </rPr>
      <t>You describe this experience as good. Could you tell me more about that? What was the cause/reason?</t>
    </r>
  </si>
  <si>
    <r>
      <t>37.</t>
    </r>
    <r>
      <rPr>
        <sz val="7"/>
        <color rgb="FF000000"/>
        <rFont val="Times New Roman"/>
        <family val="1"/>
      </rPr>
      <t xml:space="preserve">   </t>
    </r>
    <r>
      <rPr>
        <sz val="10.5"/>
        <color rgb="FF000000"/>
        <rFont val="Calibri"/>
        <family val="2"/>
        <scheme val="minor"/>
      </rPr>
      <t>Vous qualifiez cette expérience comme bonne. Pourriez-vous m’en dire davantage sur ce point ? Quelle en a été la cause/la raison ?</t>
    </r>
  </si>
  <si>
    <t>37b. You call this experience bad. Could you tell me more about that? What was the reason?</t>
  </si>
  <si>
    <t>37b. Vous qualifiez cette expérience comme mauvaise. Pourriez-vous m’en dire davantage sur ce point ? Quelle en a été la cause/la raison ?</t>
  </si>
  <si>
    <r>
      <t>38.</t>
    </r>
    <r>
      <rPr>
        <sz val="7"/>
        <color theme="1"/>
        <rFont val="Times New Roman"/>
        <family val="1"/>
      </rPr>
      <t xml:space="preserve">   </t>
    </r>
    <r>
      <rPr>
        <sz val="11"/>
        <color theme="1"/>
        <rFont val="Calibri"/>
        <family val="2"/>
        <scheme val="minor"/>
      </rPr>
      <t xml:space="preserve">If you didn't agree to get vaccinated, what was the reason? </t>
    </r>
  </si>
  <si>
    <r>
      <t>38.</t>
    </r>
    <r>
      <rPr>
        <sz val="7"/>
        <color theme="1"/>
        <rFont val="Times New Roman"/>
        <family val="1"/>
      </rPr>
      <t xml:space="preserve">   </t>
    </r>
    <r>
      <rPr>
        <sz val="11"/>
        <color theme="1"/>
        <rFont val="Calibri"/>
        <family val="2"/>
        <scheme val="minor"/>
      </rPr>
      <t xml:space="preserve">Si vous n’avez pas accepté de vous faire vacciner, quel en a été le motif ? </t>
    </r>
  </si>
  <si>
    <r>
      <t>39.</t>
    </r>
    <r>
      <rPr>
        <sz val="7"/>
        <color rgb="FF000000"/>
        <rFont val="Times New Roman"/>
        <family val="1"/>
      </rPr>
      <t xml:space="preserve">   </t>
    </r>
    <r>
      <rPr>
        <sz val="10.5"/>
        <color rgb="FF000000"/>
        <rFont val="Calibri"/>
        <family val="2"/>
        <scheme val="minor"/>
      </rPr>
      <t xml:space="preserve">If you hadn't agreed to get vaccinated, would you change your mind if you were offered it now?   </t>
    </r>
  </si>
  <si>
    <r>
      <t>39.</t>
    </r>
    <r>
      <rPr>
        <sz val="7"/>
        <color rgb="FF000000"/>
        <rFont val="Times New Roman"/>
        <family val="1"/>
      </rPr>
      <t xml:space="preserve">   </t>
    </r>
    <r>
      <rPr>
        <sz val="10.5"/>
        <color rgb="FF000000"/>
        <rFont val="Calibri"/>
        <family val="2"/>
        <scheme val="minor"/>
      </rPr>
      <t xml:space="preserve">Si vous n’aviez pas accepté de vous faire vacciner, changeriez-vous d’avis si l’on vous le proposait maintenant ?   </t>
    </r>
  </si>
  <si>
    <r>
      <t>40.</t>
    </r>
    <r>
      <rPr>
        <sz val="7"/>
        <color rgb="FF000000"/>
        <rFont val="Times New Roman"/>
        <family val="1"/>
      </rPr>
      <t xml:space="preserve">   </t>
    </r>
    <r>
      <rPr>
        <sz val="10.5"/>
        <color rgb="FF000000"/>
        <rFont val="Calibri"/>
        <family val="2"/>
        <scheme val="minor"/>
      </rPr>
      <t xml:space="preserve">If you have never been offered an Ebola vaccine before, would you agree to do so if you were offered it now?   </t>
    </r>
  </si>
  <si>
    <r>
      <t>40.</t>
    </r>
    <r>
      <rPr>
        <sz val="7"/>
        <color rgb="FF000000"/>
        <rFont val="Times New Roman"/>
        <family val="1"/>
      </rPr>
      <t xml:space="preserve">   </t>
    </r>
    <r>
      <rPr>
        <sz val="10.5"/>
        <color rgb="FF000000"/>
        <rFont val="Calibri"/>
        <family val="2"/>
        <scheme val="minor"/>
      </rPr>
      <t xml:space="preserve">Si on ne vous a encore jamais proposé de vous faire vacciner contre le virus Ébola, accepteriez-vous de le faire si on vous le proposait maintenant ?   </t>
    </r>
  </si>
  <si>
    <t>Safe and dignified burial</t>
  </si>
  <si>
    <t>Enterrements dignes et sécurisés</t>
  </si>
  <si>
    <r>
      <t>41.</t>
    </r>
    <r>
      <rPr>
        <sz val="7"/>
        <color rgb="FF000000"/>
        <rFont val="Times New Roman"/>
        <family val="1"/>
      </rPr>
      <t xml:space="preserve">   </t>
    </r>
    <r>
      <rPr>
        <sz val="10.5"/>
        <color rgb="FF000000"/>
        <rFont val="Calibri"/>
        <family val="2"/>
        <scheme val="minor"/>
      </rPr>
      <t>Have you heard of dignified and safe burials (DSD)?</t>
    </r>
  </si>
  <si>
    <r>
      <t>41.</t>
    </r>
    <r>
      <rPr>
        <sz val="7"/>
        <color rgb="FF000000"/>
        <rFont val="Times New Roman"/>
        <family val="1"/>
      </rPr>
      <t xml:space="preserve">   </t>
    </r>
    <r>
      <rPr>
        <sz val="10.5"/>
        <color rgb="FF000000"/>
        <rFont val="Calibri"/>
        <family val="2"/>
        <scheme val="minor"/>
      </rPr>
      <t>Avez-vous entendu parler des enterrements dignes et sécurisés (EDS) ?</t>
    </r>
  </si>
  <si>
    <r>
      <t>42.</t>
    </r>
    <r>
      <rPr>
        <sz val="7"/>
        <color rgb="FF000000"/>
        <rFont val="Times New Roman"/>
        <family val="1"/>
      </rPr>
      <t xml:space="preserve">   </t>
    </r>
    <r>
      <rPr>
        <sz val="10.5"/>
        <color rgb="FF000000"/>
        <rFont val="Calibri"/>
        <family val="2"/>
        <scheme val="minor"/>
      </rPr>
      <t>Have you ever attended the safe and dignified burial of a community member?</t>
    </r>
  </si>
  <si>
    <r>
      <t>42.</t>
    </r>
    <r>
      <rPr>
        <sz val="7"/>
        <color rgb="FF000000"/>
        <rFont val="Times New Roman"/>
        <family val="1"/>
      </rPr>
      <t xml:space="preserve">   </t>
    </r>
    <r>
      <rPr>
        <sz val="10.5"/>
        <color rgb="FF000000"/>
        <rFont val="Calibri"/>
        <family val="2"/>
        <scheme val="minor"/>
      </rPr>
      <t>Avez-vous déjà assisté à l’enterrement digne et sécurisé d’un membre de la communauté ?</t>
    </r>
  </si>
  <si>
    <r>
      <t>43.</t>
    </r>
    <r>
      <rPr>
        <sz val="7"/>
        <color rgb="FF000000"/>
        <rFont val="Times New Roman"/>
        <family val="1"/>
      </rPr>
      <t xml:space="preserve">   </t>
    </r>
    <r>
      <rPr>
        <sz val="10.5"/>
        <color rgb="FF000000"/>
        <rFont val="Calibri"/>
        <family val="2"/>
        <scheme val="minor"/>
      </rPr>
      <t>Since you attended a safe and dignified burial, how would you describe this practice?</t>
    </r>
  </si>
  <si>
    <r>
      <t>43.</t>
    </r>
    <r>
      <rPr>
        <sz val="7"/>
        <color rgb="FF000000"/>
        <rFont val="Times New Roman"/>
        <family val="1"/>
      </rPr>
      <t xml:space="preserve">   </t>
    </r>
    <r>
      <rPr>
        <sz val="10.5"/>
        <color rgb="FF000000"/>
        <rFont val="Calibri"/>
        <family val="2"/>
        <scheme val="minor"/>
      </rPr>
      <t>Comme vous avez assisté à un enterrement digne et sécurisé, comment qualifieriez-vous cette pratique?</t>
    </r>
  </si>
  <si>
    <r>
      <t>44.</t>
    </r>
    <r>
      <rPr>
        <sz val="7"/>
        <color rgb="FF000000"/>
        <rFont val="Times New Roman"/>
        <family val="1"/>
      </rPr>
      <t xml:space="preserve">    </t>
    </r>
    <r>
      <rPr>
        <sz val="10.5"/>
        <color rgb="FF000000"/>
        <rFont val="Calibri"/>
        <family val="2"/>
        <scheme val="minor"/>
      </rPr>
      <t>You describe this practice as good. Could you tell me more about that? What was the cause/reason?</t>
    </r>
  </si>
  <si>
    <r>
      <t>44.</t>
    </r>
    <r>
      <rPr>
        <sz val="7"/>
        <color rgb="FF000000"/>
        <rFont val="Times New Roman"/>
        <family val="1"/>
      </rPr>
      <t xml:space="preserve">    </t>
    </r>
    <r>
      <rPr>
        <sz val="10.5"/>
        <color rgb="FF000000"/>
        <rFont val="Calibri"/>
        <family val="2"/>
        <scheme val="minor"/>
      </rPr>
      <t>Vous qualifiez cette pratique comme bonne. Pourriez-vous m’en dire davantage sur ce point ? Quelle en a été la cause/la raison ?</t>
    </r>
  </si>
  <si>
    <t>44b. You describe this practice as bad. Could you tell me more about that? What was the cause/reason?</t>
  </si>
  <si>
    <t>44b. Vous qualifiez cette pratique comme mauvaise. Pourriez-vous m’en dire davantage sur ce point ? Quelle en a été la cause/la raison ?</t>
  </si>
  <si>
    <r>
      <t>45.</t>
    </r>
    <r>
      <rPr>
        <sz val="7"/>
        <color rgb="FF000000"/>
        <rFont val="Times New Roman"/>
        <family val="1"/>
      </rPr>
      <t xml:space="preserve">   </t>
    </r>
    <r>
      <rPr>
        <sz val="10.5"/>
        <color rgb="FF000000"/>
        <rFont val="Calibri"/>
        <family val="2"/>
        <scheme val="minor"/>
      </rPr>
      <t>If a family member were to die from a disease that may be caused by Ebola, would you agree to have them buried following DHS practices?</t>
    </r>
  </si>
  <si>
    <r>
      <t>45.</t>
    </r>
    <r>
      <rPr>
        <sz val="7"/>
        <color rgb="FF000000"/>
        <rFont val="Times New Roman"/>
        <family val="1"/>
      </rPr>
      <t xml:space="preserve">   </t>
    </r>
    <r>
      <rPr>
        <sz val="10.5"/>
        <color rgb="FF000000"/>
        <rFont val="Calibri"/>
        <family val="2"/>
        <scheme val="minor"/>
      </rPr>
      <t>Si un membre de votre famille venait à décéder d’une maladie susceptible d’être due au virus Ébola, accepteriez-vous de le faire enterrer en respectant des pratiques d’</t>
    </r>
    <r>
      <rPr>
        <sz val="10.5"/>
        <color theme="1"/>
        <rFont val="Calibri"/>
        <family val="2"/>
        <scheme val="minor"/>
      </rPr>
      <t>enterrement digne et sécurisé</t>
    </r>
    <r>
      <rPr>
        <sz val="10.5"/>
        <color rgb="FF000000"/>
        <rFont val="Calibri"/>
        <family val="2"/>
        <scheme val="minor"/>
      </rPr>
      <t>?</t>
    </r>
  </si>
  <si>
    <r>
      <t>46.</t>
    </r>
    <r>
      <rPr>
        <sz val="7"/>
        <color rgb="FF000000"/>
        <rFont val="Times New Roman"/>
        <family val="1"/>
      </rPr>
      <t xml:space="preserve">   </t>
    </r>
    <r>
      <rPr>
        <sz val="10.5"/>
        <color rgb="FF000000"/>
        <rFont val="Calibri"/>
        <family val="2"/>
        <scheme val="minor"/>
      </rPr>
      <t>If not, why?</t>
    </r>
  </si>
  <si>
    <r>
      <t>46.</t>
    </r>
    <r>
      <rPr>
        <sz val="7"/>
        <color rgb="FF000000"/>
        <rFont val="Times New Roman"/>
        <family val="1"/>
      </rPr>
      <t xml:space="preserve">   </t>
    </r>
    <r>
      <rPr>
        <sz val="10.5"/>
        <color rgb="FF000000"/>
        <rFont val="Calibri"/>
        <family val="2"/>
        <scheme val="minor"/>
      </rPr>
      <t>? Sinon pourquoi ?</t>
    </r>
  </si>
  <si>
    <r>
      <t>47.</t>
    </r>
    <r>
      <rPr>
        <sz val="7"/>
        <color rgb="FF000000"/>
        <rFont val="Times New Roman"/>
        <family val="1"/>
      </rPr>
      <t xml:space="preserve">   </t>
    </r>
    <r>
      <rPr>
        <sz val="10.5"/>
        <color rgb="FF000000"/>
        <rFont val="Calibri"/>
        <family val="2"/>
        <scheme val="minor"/>
      </rPr>
      <t>If someone died of any cause during the Ebola outbreak in your community, would you agree to have them buried through DHS practices?</t>
    </r>
  </si>
  <si>
    <r>
      <t>47.</t>
    </r>
    <r>
      <rPr>
        <sz val="7"/>
        <color rgb="FF000000"/>
        <rFont val="Times New Roman"/>
        <family val="1"/>
      </rPr>
      <t xml:space="preserve">   </t>
    </r>
    <r>
      <rPr>
        <sz val="10.5"/>
        <color rgb="FF000000"/>
        <rFont val="Calibri"/>
        <family val="2"/>
        <scheme val="minor"/>
      </rPr>
      <t>Si une personne décédait d’une cause quelconque en période d’épidémie d’Ébola dans votre communauté, accepteriez-vous de la faire enterrer par le biais des pratiques d’</t>
    </r>
    <r>
      <rPr>
        <sz val="10.5"/>
        <color theme="1"/>
        <rFont val="Calibri"/>
        <family val="2"/>
        <scheme val="minor"/>
      </rPr>
      <t>enterrement digne et sécurisé</t>
    </r>
    <r>
      <rPr>
        <sz val="10.5"/>
        <color rgb="FF000000"/>
        <rFont val="Calibri"/>
        <family val="2"/>
        <scheme val="minor"/>
      </rPr>
      <t>?</t>
    </r>
  </si>
  <si>
    <r>
      <t>48.</t>
    </r>
    <r>
      <rPr>
        <sz val="7"/>
        <color rgb="FF000000"/>
        <rFont val="Times New Roman"/>
        <family val="1"/>
      </rPr>
      <t xml:space="preserve">   </t>
    </r>
    <r>
      <rPr>
        <sz val="10.5"/>
        <color rgb="FF000000"/>
        <rFont val="Calibri"/>
        <family val="2"/>
        <scheme val="minor"/>
      </rPr>
      <t>Otherwise why not?</t>
    </r>
  </si>
  <si>
    <r>
      <t>48.</t>
    </r>
    <r>
      <rPr>
        <sz val="7"/>
        <color rgb="FF000000"/>
        <rFont val="Times New Roman"/>
        <family val="1"/>
      </rPr>
      <t xml:space="preserve">   </t>
    </r>
    <r>
      <rPr>
        <sz val="10.5"/>
        <color rgb="FF000000"/>
        <rFont val="Calibri"/>
        <family val="2"/>
        <scheme val="minor"/>
      </rPr>
      <t>Sinon pourquoi pas ?</t>
    </r>
  </si>
  <si>
    <r>
      <t>49.</t>
    </r>
    <r>
      <rPr>
        <sz val="7"/>
        <color rgb="FF000000"/>
        <rFont val="Times New Roman"/>
        <family val="1"/>
      </rPr>
      <t xml:space="preserve">   </t>
    </r>
    <r>
      <rPr>
        <sz val="10.5"/>
        <color rgb="FF000000"/>
        <rFont val="Calibri"/>
        <family val="2"/>
        <scheme val="minor"/>
      </rPr>
      <t xml:space="preserve">Can you tell me what the main drawbacks of the response are? </t>
    </r>
  </si>
  <si>
    <r>
      <t>49.</t>
    </r>
    <r>
      <rPr>
        <sz val="7"/>
        <color rgb="FF000000"/>
        <rFont val="Times New Roman"/>
        <family val="1"/>
      </rPr>
      <t xml:space="preserve">   </t>
    </r>
    <r>
      <rPr>
        <sz val="10.5"/>
        <color rgb="FF000000"/>
        <rFont val="Calibri"/>
        <family val="2"/>
        <scheme val="minor"/>
      </rPr>
      <t xml:space="preserve">Pouvez-vous me dire quels sont les principaux inconvénients de la riposte? </t>
    </r>
  </si>
  <si>
    <r>
      <t>50.</t>
    </r>
    <r>
      <rPr>
        <sz val="7"/>
        <color rgb="FF000000"/>
        <rFont val="Times New Roman"/>
        <family val="1"/>
      </rPr>
      <t xml:space="preserve">   </t>
    </r>
    <r>
      <rPr>
        <sz val="10.5"/>
        <color rgb="FF000000"/>
        <rFont val="Calibri"/>
        <family val="2"/>
        <scheme val="minor"/>
      </rPr>
      <t>What can be improved in response in collaboration with the community?</t>
    </r>
  </si>
  <si>
    <r>
      <t>50.</t>
    </r>
    <r>
      <rPr>
        <sz val="7"/>
        <color rgb="FF000000"/>
        <rFont val="Times New Roman"/>
        <family val="1"/>
      </rPr>
      <t xml:space="preserve">   </t>
    </r>
    <r>
      <rPr>
        <sz val="10.5"/>
        <color rgb="FF000000"/>
        <rFont val="Calibri"/>
        <family val="2"/>
        <scheme val="minor"/>
      </rPr>
      <t>Qu‘est-ce qui peut être amélioré dans riposte en collaboration avec la communauté?</t>
    </r>
  </si>
  <si>
    <r>
      <t>51.</t>
    </r>
    <r>
      <rPr>
        <sz val="7"/>
        <color rgb="FF000000"/>
        <rFont val="Times New Roman"/>
        <family val="1"/>
      </rPr>
      <t xml:space="preserve">   </t>
    </r>
    <r>
      <rPr>
        <sz val="10.5"/>
        <color rgb="FF000000"/>
        <rFont val="Calibri"/>
        <family val="2"/>
        <scheme val="minor"/>
      </rPr>
      <t>What is your date of birth?</t>
    </r>
  </si>
  <si>
    <r>
      <t>51.</t>
    </r>
    <r>
      <rPr>
        <sz val="7"/>
        <color rgb="FF000000"/>
        <rFont val="Times New Roman"/>
        <family val="1"/>
      </rPr>
      <t xml:space="preserve">   </t>
    </r>
    <r>
      <rPr>
        <sz val="10.5"/>
        <color rgb="FF000000"/>
        <rFont val="Calibri"/>
        <family val="2"/>
        <scheme val="minor"/>
      </rPr>
      <t>Quel est votre date de naissance?</t>
    </r>
  </si>
  <si>
    <t xml:space="preserve">Respondent demographics </t>
  </si>
  <si>
    <t>Démographie</t>
  </si>
  <si>
    <r>
      <t>52.</t>
    </r>
    <r>
      <rPr>
        <sz val="7"/>
        <color rgb="FF000000"/>
        <rFont val="Times New Roman"/>
        <family val="1"/>
      </rPr>
      <t xml:space="preserve">   </t>
    </r>
    <r>
      <rPr>
        <sz val="10.5"/>
        <color rgb="FF000000"/>
        <rFont val="Calibri"/>
        <family val="2"/>
        <scheme val="minor"/>
      </rPr>
      <t>[</t>
    </r>
    <r>
      <rPr>
        <i/>
        <sz val="10.5"/>
        <color rgb="FF000000"/>
        <rFont val="Calibri"/>
        <family val="2"/>
        <scheme val="minor"/>
      </rPr>
      <t>Note the gender of the participant</t>
    </r>
    <r>
      <rPr>
        <sz val="10.5"/>
        <color rgb="FF000000"/>
        <rFont val="Calibri"/>
        <family val="2"/>
        <scheme val="minor"/>
      </rPr>
      <t>]</t>
    </r>
  </si>
  <si>
    <r>
      <t>52.</t>
    </r>
    <r>
      <rPr>
        <sz val="7"/>
        <color rgb="FF000000"/>
        <rFont val="Times New Roman"/>
        <family val="1"/>
      </rPr>
      <t xml:space="preserve">   </t>
    </r>
    <r>
      <rPr>
        <sz val="10.5"/>
        <color rgb="FF000000"/>
        <rFont val="Calibri"/>
        <family val="2"/>
        <scheme val="minor"/>
      </rPr>
      <t>[</t>
    </r>
    <r>
      <rPr>
        <i/>
        <sz val="10.5"/>
        <color rgb="FF000000"/>
        <rFont val="Calibri"/>
        <family val="2"/>
        <scheme val="minor"/>
      </rPr>
      <t>Notez le sexe du participant</t>
    </r>
    <r>
      <rPr>
        <sz val="10.5"/>
        <color rgb="FF000000"/>
        <rFont val="Calibri"/>
        <family val="2"/>
        <scheme val="minor"/>
      </rPr>
      <t>]</t>
    </r>
  </si>
  <si>
    <r>
      <t>53.</t>
    </r>
    <r>
      <rPr>
        <sz val="7"/>
        <color rgb="FF000000"/>
        <rFont val="Times New Roman"/>
        <family val="1"/>
      </rPr>
      <t xml:space="preserve">   </t>
    </r>
    <r>
      <rPr>
        <sz val="10.5"/>
        <color rgb="FF000000"/>
        <rFont val="Calibri"/>
        <family val="2"/>
        <scheme val="minor"/>
      </rPr>
      <t>What is the highest level of education you have achieved?</t>
    </r>
  </si>
  <si>
    <r>
      <t>53.</t>
    </r>
    <r>
      <rPr>
        <sz val="7"/>
        <color rgb="FF000000"/>
        <rFont val="Times New Roman"/>
        <family val="1"/>
      </rPr>
      <t xml:space="preserve">   </t>
    </r>
    <r>
      <rPr>
        <sz val="10.5"/>
        <color rgb="FF000000"/>
        <rFont val="Calibri"/>
        <family val="2"/>
        <scheme val="minor"/>
      </rPr>
      <t>Quel est le niveau d'études le plus élevé que vous avez atteint ?</t>
    </r>
  </si>
  <si>
    <r>
      <t>54.</t>
    </r>
    <r>
      <rPr>
        <sz val="7"/>
        <color rgb="FF000000"/>
        <rFont val="Times New Roman"/>
        <family val="1"/>
      </rPr>
      <t xml:space="preserve">   </t>
    </r>
    <r>
      <rPr>
        <sz val="10.5"/>
        <color rgb="FF000000"/>
        <rFont val="Calibri"/>
        <family val="2"/>
        <scheme val="minor"/>
      </rPr>
      <t>What is the activity in which you generate the majority of your income?</t>
    </r>
  </si>
  <si>
    <r>
      <t>54.</t>
    </r>
    <r>
      <rPr>
        <sz val="7"/>
        <color rgb="FF000000"/>
        <rFont val="Times New Roman"/>
        <family val="1"/>
      </rPr>
      <t xml:space="preserve">   </t>
    </r>
    <r>
      <rPr>
        <sz val="10.5"/>
        <color rgb="FF000000"/>
        <rFont val="Calibri"/>
        <family val="2"/>
        <scheme val="minor"/>
      </rPr>
      <t>Quelle est l'activité dans laquelle vous générez la majorité de vos revenus</t>
    </r>
    <r>
      <rPr>
        <sz val="11"/>
        <color rgb="FF000000"/>
        <rFont val="Calibri"/>
        <family val="2"/>
        <scheme val="minor"/>
      </rPr>
      <t xml:space="preserve"> </t>
    </r>
    <r>
      <rPr>
        <sz val="10.5"/>
        <color rgb="FF000000"/>
        <rFont val="Calibri"/>
        <family val="2"/>
        <scheme val="minor"/>
      </rPr>
      <t>?</t>
    </r>
  </si>
  <si>
    <r>
      <t>55.</t>
    </r>
    <r>
      <rPr>
        <sz val="7"/>
        <color rgb="FF000000"/>
        <rFont val="Times New Roman"/>
        <family val="1"/>
      </rPr>
      <t xml:space="preserve">   </t>
    </r>
    <r>
      <rPr>
        <sz val="10.5"/>
        <color rgb="FF000000"/>
        <rFont val="Calibri"/>
        <family val="2"/>
        <scheme val="minor"/>
      </rPr>
      <t>What is your main spoken language?</t>
    </r>
  </si>
  <si>
    <r>
      <t>55.</t>
    </r>
    <r>
      <rPr>
        <sz val="7"/>
        <color rgb="FF000000"/>
        <rFont val="Times New Roman"/>
        <family val="1"/>
      </rPr>
      <t xml:space="preserve">   </t>
    </r>
    <r>
      <rPr>
        <sz val="10.5"/>
        <color rgb="FF000000"/>
        <rFont val="Calibri"/>
        <family val="2"/>
        <scheme val="minor"/>
      </rPr>
      <t>Quelle est votre principale langue parlée ?</t>
    </r>
  </si>
  <si>
    <r>
      <t>56.</t>
    </r>
    <r>
      <rPr>
        <sz val="7"/>
        <color rgb="FF000000"/>
        <rFont val="Times New Roman"/>
        <family val="1"/>
      </rPr>
      <t xml:space="preserve">    </t>
    </r>
    <r>
      <rPr>
        <sz val="10.5"/>
        <color rgb="FF000000"/>
        <rFont val="Calibri"/>
        <family val="2"/>
        <scheme val="minor"/>
      </rPr>
      <t>What is your dialect (language of the tribe)?</t>
    </r>
  </si>
  <si>
    <r>
      <t>56.</t>
    </r>
    <r>
      <rPr>
        <sz val="7"/>
        <color rgb="FF000000"/>
        <rFont val="Times New Roman"/>
        <family val="1"/>
      </rPr>
      <t xml:space="preserve">    </t>
    </r>
    <r>
      <rPr>
        <sz val="10.5"/>
        <color rgb="FF000000"/>
        <rFont val="Calibri"/>
        <family val="2"/>
        <scheme val="minor"/>
      </rPr>
      <t>Quel est votre dialecte (langue de la tribu) ?</t>
    </r>
  </si>
  <si>
    <r>
      <t>57.</t>
    </r>
    <r>
      <rPr>
        <sz val="7"/>
        <color rgb="FF000000"/>
        <rFont val="Times New Roman"/>
        <family val="1"/>
      </rPr>
      <t xml:space="preserve">   </t>
    </r>
    <r>
      <rPr>
        <sz val="10.5"/>
        <color rgb="FF000000"/>
        <rFont val="Calibri"/>
        <family val="2"/>
        <scheme val="minor"/>
      </rPr>
      <t>In which of the following languages would you prefer to receive health</t>
    </r>
    <r>
      <rPr>
        <sz val="11"/>
        <color theme="1"/>
        <rFont val="Calibri"/>
        <family val="2"/>
        <scheme val="minor"/>
      </rPr>
      <t xml:space="preserve"> information </t>
    </r>
    <r>
      <rPr>
        <sz val="10.5"/>
        <color rgb="FF000000"/>
        <rFont val="Calibri"/>
        <family val="2"/>
        <scheme val="minor"/>
      </rPr>
      <t xml:space="preserve"> ?</t>
    </r>
  </si>
  <si>
    <r>
      <t>57.</t>
    </r>
    <r>
      <rPr>
        <sz val="7"/>
        <color rgb="FF000000"/>
        <rFont val="Times New Roman"/>
        <family val="1"/>
      </rPr>
      <t xml:space="preserve">   </t>
    </r>
    <r>
      <rPr>
        <sz val="10.5"/>
        <color rgb="FF000000"/>
        <rFont val="Calibri"/>
        <family val="2"/>
        <scheme val="minor"/>
      </rPr>
      <t>Dans laquelle des langues suivantes préféreriez-vous recevoir des informations sur la santé ?</t>
    </r>
  </si>
  <si>
    <r>
      <t>58.</t>
    </r>
    <r>
      <rPr>
        <sz val="7"/>
        <color rgb="FF000000"/>
        <rFont val="Times New Roman"/>
        <family val="1"/>
      </rPr>
      <t xml:space="preserve">    </t>
    </r>
    <r>
      <rPr>
        <sz val="10.5"/>
        <color rgb="FF000000"/>
        <rFont val="Calibri"/>
        <family val="2"/>
        <scheme val="minor"/>
      </rPr>
      <t xml:space="preserve">What is your religion? </t>
    </r>
  </si>
  <si>
    <r>
      <t>58.</t>
    </r>
    <r>
      <rPr>
        <sz val="7"/>
        <color rgb="FF000000"/>
        <rFont val="Times New Roman"/>
        <family val="1"/>
      </rPr>
      <t xml:space="preserve">    </t>
    </r>
    <r>
      <rPr>
        <sz val="10.5"/>
        <color rgb="FF000000"/>
        <rFont val="Calibri"/>
        <family val="2"/>
        <scheme val="minor"/>
      </rPr>
      <t xml:space="preserve">Quel est votre religion ? </t>
    </r>
  </si>
  <si>
    <t>Profil de l'enquete</t>
  </si>
  <si>
    <t>Participant demographic characteristics</t>
  </si>
  <si>
    <t>Age de la personne enquêtée</t>
  </si>
  <si>
    <t>Age</t>
  </si>
  <si>
    <t>Q52</t>
  </si>
  <si>
    <t>Homme</t>
  </si>
  <si>
    <t>Femme</t>
  </si>
  <si>
    <t>Value</t>
  </si>
  <si>
    <t>95% LCL</t>
  </si>
  <si>
    <t>95% UCL</t>
  </si>
  <si>
    <t>lower bar</t>
  </si>
  <si>
    <t>upper bar</t>
  </si>
  <si>
    <t>Age 18-25</t>
  </si>
  <si>
    <t>Age 26-35</t>
  </si>
  <si>
    <t>Age 35-60</t>
  </si>
  <si>
    <t>Age 60+</t>
  </si>
  <si>
    <t>N Total</t>
  </si>
  <si>
    <t>TOTAL</t>
  </si>
  <si>
    <t>Quel est le niveau d'études le plus élevé que vous avez atteint ?</t>
  </si>
  <si>
    <t xml:space="preserve">What is the highest level of education you have attained? </t>
  </si>
  <si>
    <t>Q54</t>
  </si>
  <si>
    <t>Homme (N, %)</t>
  </si>
  <si>
    <t>Femme (N, %)</t>
  </si>
  <si>
    <t>Aucun</t>
  </si>
  <si>
    <t>Ecole primaire</t>
  </si>
  <si>
    <t>Ecole secondaire</t>
  </si>
  <si>
    <t>Diplome d'enseignement secondaire</t>
  </si>
  <si>
    <t>Diplome universitaire</t>
  </si>
  <si>
    <t>Ecole technique ou professionnelle</t>
  </si>
  <si>
    <t>Quelle est l'activité dans laquelle vous générez la majorité de vos revenus ?</t>
  </si>
  <si>
    <t>What activity generates the majority of your income?</t>
  </si>
  <si>
    <t>Q55</t>
  </si>
  <si>
    <t>Agriculture, élevage, sylviculture, et pêche</t>
  </si>
  <si>
    <t>Activités extractives</t>
  </si>
  <si>
    <t>Activités de fabrication</t>
  </si>
  <si>
    <t xml:space="preserve"> Production et distribution d’électricité, de gaz et d’eau</t>
  </si>
  <si>
    <t>Construction des bâtiments et génie civil</t>
  </si>
  <si>
    <t>Activités d’hébergement et de restauration</t>
  </si>
  <si>
    <t>Transport et entreposage</t>
  </si>
  <si>
    <t>Activités de poste et de télécommunication</t>
  </si>
  <si>
    <t>Activités financières et d’assurances</t>
  </si>
  <si>
    <t>Activités professionnelles, scientifiques et techniques</t>
  </si>
  <si>
    <t>Activités immobilières et services administratifs et d’appui</t>
  </si>
  <si>
    <t>Administration publique, défense et sécurité social obligatoire</t>
  </si>
  <si>
    <t>Education</t>
  </si>
  <si>
    <t>Santé et action social</t>
  </si>
  <si>
    <t>Arts, spectacles et loisirs</t>
  </si>
  <si>
    <t>Femme ou homme au foyer</t>
  </si>
  <si>
    <t>Aucune activité</t>
  </si>
  <si>
    <t xml:space="preserve">Débrouillard (a préciser) </t>
  </si>
  <si>
    <t xml:space="preserve">Homme ou femme d’affaire </t>
  </si>
  <si>
    <t xml:space="preserve">Autre Petite commerçant </t>
  </si>
  <si>
    <t>Quel est votre langue maternelle?</t>
  </si>
  <si>
    <t>What is your mother tongue?</t>
  </si>
  <si>
    <t>Q56</t>
  </si>
  <si>
    <t>Langue 1</t>
  </si>
  <si>
    <t>Langue 2</t>
  </si>
  <si>
    <t>Langue 3</t>
  </si>
  <si>
    <t>Autre</t>
  </si>
  <si>
    <t>Quelle est votre principale langue parlée ?</t>
  </si>
  <si>
    <t>What is your main spoken language?</t>
  </si>
  <si>
    <t>Q57</t>
  </si>
  <si>
    <t>Dans laquelle des langues suivantes préféreriez-vous recevoir des informations sur la MVE ?</t>
  </si>
  <si>
    <t>In which of the following languages would you prefer to receive information about EVD?</t>
  </si>
  <si>
    <t>Q58</t>
  </si>
  <si>
    <t xml:space="preserve">Outbreak Questions </t>
  </si>
  <si>
    <t>Êtes-vous informé de l’existence de cas d’Ébola dans votre [village/ville] ?</t>
  </si>
  <si>
    <t>Are you aware of ebola cases  in your [village/town]?</t>
  </si>
  <si>
    <t>Q1</t>
  </si>
  <si>
    <t>Oui</t>
  </si>
  <si>
    <t>Non</t>
  </si>
  <si>
    <t>Je ne sais pas</t>
  </si>
  <si>
    <t>Total N</t>
  </si>
  <si>
    <t xml:space="preserve">Avez-vous vu un intervenant dans la lutte contre Ébola dans votre localité/village/cité/ville </t>
  </si>
  <si>
    <t>Have you seen a stakeholder in the fight against Ebola  in your locality/village/city/city</t>
  </si>
  <si>
    <t>Q2</t>
  </si>
  <si>
    <t>Surveillance</t>
  </si>
  <si>
    <t xml:space="preserve">Êtes-vous au courant de la recherche des cas suspects d’Ébola par les équipes de riposte dans votre localité/village/cité/ville ? </t>
  </si>
  <si>
    <t>Are you aware of the search for suspected Ebola cases by response teams in your locality/village/city/city?</t>
  </si>
  <si>
    <t>Q3</t>
  </si>
  <si>
    <t xml:space="preserve">La MVE se manifeste habituellement par de la fièvre, des vomissements, de la diarrhée, des douleurs musculaires et un saignement des gencives ou autres saignements. Dans l’éventualité qu’un membre de votre famille présente des signes d’Ébola, comment réagiriez-vous ? </t>
  </si>
  <si>
    <t xml:space="preserve">EVD usually manifests itself as fever, vomiting, diarrhea, muscle pain, and bleeding gums or other bleeding. In the event that a member of your family shows signs ofEbola,how would you react? </t>
  </si>
  <si>
    <t>Q4</t>
  </si>
  <si>
    <t>Vous alertez l’équipe d’intervention de lutte contre Ébola</t>
  </si>
  <si>
    <t>Vous alertez d’autres autorités locales</t>
  </si>
  <si>
    <t>Vous le soignez chez vous comme d’habitude</t>
  </si>
  <si>
    <t xml:space="preserve">Vous le soignez chez vous, mais vous essayez de le tenir éloigné autant que possible des autres personnes </t>
  </si>
  <si>
    <t>Vous l’emmenez à la formation sanitaire la plus proche pour qu’il y soit soigné</t>
  </si>
  <si>
    <t>Vous l’emmenez dans un centre de traitement d’Ébola pour recevoir un traitement</t>
  </si>
  <si>
    <t>Vous l’emmenez chez un tradipraticien/guérisseur pour qu’il y soit soigné</t>
  </si>
  <si>
    <t>Vous allez à la pharmacie pour acheter des médicaments</t>
  </si>
  <si>
    <t>Vous ne faites rien</t>
  </si>
  <si>
    <t xml:space="preserve">Si un membre de votre communauté était suspecté d’être infecté par le virus Ébola, que feriez-vous ?    </t>
  </si>
  <si>
    <t xml:space="preserve">If a member of your community was suspected of being infected with the Ebolavirus, what would you do?     </t>
  </si>
  <si>
    <t>Q5</t>
  </si>
  <si>
    <t xml:space="preserve">Vous alertez les autorités locales </t>
  </si>
  <si>
    <t xml:space="preserve">Vous informez un responsable de la communauté locale de cette situation </t>
  </si>
  <si>
    <t>Vous encouragez le membre de la communauté à participer à la recherche de contacts</t>
  </si>
  <si>
    <t>Vous encouragez les contacts étroits à participer à la recherche de contacts</t>
  </si>
  <si>
    <t xml:space="preserve">Vous l’encouragez à se faire soigner dans une formation sanitaire </t>
  </si>
  <si>
    <t xml:space="preserve">Vous l’encouragez à se faire soigner dans un établissement de santé privé </t>
  </si>
  <si>
    <t>Vous l’encouragez à se faire soigner auprès d’un tradipraticien/guérisseur</t>
  </si>
  <si>
    <t>Avez-vous déjà vu ou parlé à un membre de l’équipe d’intervention de lutte contre Ébola travaillant sur le suivi des contacts d’Ébola dans votre Localité/village/cité/ville ?</t>
  </si>
  <si>
    <t>Have you ever seen or spoken to a member of the Ebola response team working on the monitoring of Ebola  outbreaks  in your Locality/Village/City/City?</t>
  </si>
  <si>
    <t>Q6</t>
  </si>
  <si>
    <t>Si oui, comment qualifieriez-vous cette pratique ?</t>
  </si>
  <si>
    <t>If so, how would you describe this practice?</t>
  </si>
  <si>
    <t>Q7</t>
  </si>
  <si>
    <t xml:space="preserve">Une bonne pratique </t>
  </si>
  <si>
    <t xml:space="preserve">Une mauvaise pratique </t>
  </si>
  <si>
    <t xml:space="preserve">Vous qualifiez cette  pratique comme [bonne]. Pourriez-vous m’en dire davantage sur ce point ? Quelle en a été la cause/la raison ? </t>
  </si>
  <si>
    <t>You describe this practice as [good]. Could you tell me more about that? What was the cause/reason for this?</t>
  </si>
  <si>
    <t>Q8a</t>
  </si>
  <si>
    <t>**Open ended Text; would ask for all responses to be listed as separate cells below</t>
  </si>
  <si>
    <t xml:space="preserve">Vous qualifiez cette  pratique comme mauvaise]. Pourriez-vous m’en dire davantage sur ce point ? Quelle en a été la cause/la raison ? </t>
  </si>
  <si>
    <t>You describe this practice as [bad]. Could you tell me more about that? What was the cause/reason for this?</t>
  </si>
  <si>
    <t>Q8b</t>
  </si>
  <si>
    <t>Quelle est l’opinion des autres membres de votre communauté à propos du suivi des cas suspects d’Ébola ?</t>
  </si>
  <si>
    <t>What is the opinion of other members of your community about the follow-up ofsuspected Ebola cases?</t>
  </si>
  <si>
    <t>Q9</t>
  </si>
  <si>
    <t>Ils disent que c’est une bonne chose</t>
  </si>
  <si>
    <t>Ils disent qu’ils le font pour de l’argent</t>
  </si>
  <si>
    <t>Ils disent qu’ils contaminent les gens avec le virus Ébola</t>
  </si>
  <si>
    <t>Ils disent que les équipes d’intervention désignent chaque personne malade comme étant atteinte d’Ébola</t>
  </si>
  <si>
    <t>Ils ne disent rien</t>
  </si>
  <si>
    <t xml:space="preserve">Connaissez-vous un centre de traitement d’Ébola (CTE) dans votre localité/village/cité/ville ? </t>
  </si>
  <si>
    <t>Do you know of an Ebola Treatment Centre (ETC) in your locality/town/city/city?</t>
  </si>
  <si>
    <t>Q10</t>
  </si>
  <si>
    <t xml:space="preserve">Si oui, êtes-vous allé(e) au CTE ? </t>
  </si>
  <si>
    <t xml:space="preserve">If so, have you been to the ETC? </t>
  </si>
  <si>
    <t>Q11</t>
  </si>
  <si>
    <t xml:space="preserve">Pour quel motif êtes-vous allé(e) au CTE ? </t>
  </si>
  <si>
    <t xml:space="preserve">Why did you go to the ETC? </t>
  </si>
  <si>
    <t>Q12</t>
  </si>
  <si>
    <t>J’ai assisté à une visite communautaire ou à une journée de portes ouvertes au CTE</t>
  </si>
  <si>
    <t>J’ai rendu visite à un membre de ma famille ou à un ami</t>
  </si>
  <si>
    <t>J’étais présent(e) en tant qu’intervenant(e) ou bénévole</t>
  </si>
  <si>
    <t>J’étais un(e) patient(e) atteint(e) d’Ebola</t>
  </si>
  <si>
    <t xml:space="preserve">Comme  vous êtes déjà allé(e) au CTE, comment qualifieriez-vous cette expérience ? </t>
  </si>
  <si>
    <t xml:space="preserve">As you have already been to the ETC, how would you describe this experience? </t>
  </si>
  <si>
    <t>Q13</t>
  </si>
  <si>
    <t xml:space="preserve">Vous qualifiez cette expérience comme [bonne/mauvaise]. Pourriez-vous m’en dire davantage sur ce point ? Quelle en a été la cause/la raison ? </t>
  </si>
  <si>
    <t xml:space="preserve">You describe this experience as [good/bad]. Could you tell me more about that? What was the cause/reason for this? </t>
  </si>
  <si>
    <t>Q14</t>
  </si>
  <si>
    <t xml:space="preserve">Quelle est l’opinion des autres membres de votre communauté à propos du centre de traitement d’Ébola? </t>
  </si>
  <si>
    <t xml:space="preserve">What are the views of other members of your community about theEbola Treatment Centre? </t>
  </si>
  <si>
    <t>Q15</t>
  </si>
  <si>
    <t>Ils disent que personne n’en ressort vivant</t>
  </si>
  <si>
    <t>Ils disent que le personnel fait du mal aux gens</t>
  </si>
  <si>
    <t>Ils disent que le personnel fournit à manger</t>
  </si>
  <si>
    <t>Ils disent que si vous coopérez, vous êtes corrompu(e)</t>
  </si>
  <si>
    <t>Ils disent que le personnel se fait de l’argent</t>
  </si>
  <si>
    <t>Ils disent que le personnel contamine les gens avec le virus Ebola</t>
  </si>
  <si>
    <t>Si vous ou un membre de votre famille présentiez des signes de MVE où iriez-vous le plus probablement pour vous faire soigner ?</t>
  </si>
  <si>
    <t>If you or a family member showed signs of EVD where would you most likely go for treatment?</t>
  </si>
  <si>
    <t>Q16</t>
  </si>
  <si>
    <t>Vous traiteriez les symptômes chez vous</t>
  </si>
  <si>
    <t>Vous iriez dans un centre de traitement d’Ebola</t>
  </si>
  <si>
    <t xml:space="preserve">Vous iriez dans un établissement de santé public </t>
  </si>
  <si>
    <t xml:space="preserve">Vous iriez dans un établissement de santé privé </t>
  </si>
  <si>
    <t>Prier ou aller dans un lieu de prière</t>
  </si>
  <si>
    <t>Vous iriez chez un praticien/guérisseur traditionnel (tradipraticien)</t>
  </si>
  <si>
    <t>Pourquoi privilégieriez-vous cet endroit pour vous faire soigner plutôt que de recourir à un CTE ?</t>
  </si>
  <si>
    <t>Why would you prefer this place for treatment rather than using an ETC?</t>
  </si>
  <si>
    <t>Q17</t>
  </si>
  <si>
    <t>Le CTE serait trop éloigné</t>
  </si>
  <si>
    <t>Je ne sais pas où trouver un CTE</t>
  </si>
  <si>
    <t>Le personnel du CTE n’est pas qualifié</t>
  </si>
  <si>
    <t>Le personnel du CTE est étranger</t>
  </si>
  <si>
    <t>Les personnes y sont maltraitées par le personnel</t>
  </si>
  <si>
    <t>Tous ceux qui se rendent dans un CTE meurent</t>
  </si>
  <si>
    <t>Les personnes sont infectées par le virus Ebola en raison des conditions insalubres des CTE</t>
  </si>
  <si>
    <t>Les personnes qui se rendent dans un CTE sont volontairement infectées par le virus Ebola par le personnel du CTE</t>
  </si>
  <si>
    <t>Les patients ne peuvent pas recevoir de visiteurs au CTE</t>
  </si>
  <si>
    <t>Nous ne savons pas ce qu’il se passe dans les CTE</t>
  </si>
  <si>
    <t xml:space="preserve">Ma communauté ne serait pas d’accord </t>
  </si>
  <si>
    <t>Ma famille ne serait pas d’accord</t>
  </si>
  <si>
    <t xml:space="preserve">Avez-vous entendu parler du suivi de contacts ? </t>
  </si>
  <si>
    <t xml:space="preserve">Have you heard of contact tracing? </t>
  </si>
  <si>
    <t>Q18</t>
  </si>
  <si>
    <t>Est-ce que le suivi de contacts se fait dans votre communauté</t>
  </si>
  <si>
    <t>Is contact tracing done in your community</t>
  </si>
  <si>
    <t>Q19a</t>
  </si>
  <si>
    <t>Avez-vous déjà été identifié(e) par l’équipe d’intervention de lutte contre Ébola comme une personne de « contact » après avoir été à proximité d’une personne atteinte d’Ébola ?</t>
  </si>
  <si>
    <t xml:space="preserve">Have you ever been identified by the Ebola Response Team as a "contact" person after being in the vicinity of a person withEbola?  </t>
  </si>
  <si>
    <t>Q19b</t>
  </si>
  <si>
    <t>Lorsque vous avez été identifié(e) comme contact, avez-vous consenti à ce que quelqu’un vienne chez vous tous les jours pendant 21 jours pour vérifier votre température et vous demander si vous aviez des symptômes d’Ébola ?</t>
  </si>
  <si>
    <t>When you were identified as a contact, did you consent to someone coming to your home every day for 21 days to check your temperature and ask if you had ebola symptoms?</t>
  </si>
  <si>
    <t>Q20</t>
  </si>
  <si>
    <t xml:space="preserve">Comment s’est déroulé cette expérience ? </t>
  </si>
  <si>
    <t xml:space="preserve">How did this experience go? </t>
  </si>
  <si>
    <t>Q21</t>
  </si>
  <si>
    <t xml:space="preserve">Vous qualifiez cette expérience comme [bonne]. Pourriez-vous m’en dire davantage sur ce point ? Quelle en a été la cause/la raison ? </t>
  </si>
  <si>
    <t xml:space="preserve">You call this experience [good]. Could you tell me more about that? What was the cause/reason for this? </t>
  </si>
  <si>
    <t>Q22a</t>
  </si>
  <si>
    <t xml:space="preserve">Vous qualifiez cette expérience comme [mauvaise]. Pourriez-vous m’en dire davantage sur ce point ? Quelle en a été la cause/la raison ? </t>
  </si>
  <si>
    <t xml:space="preserve">You call this experience [bad]. Could you tell me more about that? What was the cause/reason for this? </t>
  </si>
  <si>
    <t>Q22b</t>
  </si>
  <si>
    <t xml:space="preserve">Si vous n’avez pas consenti, quelle en a été la raison ? </t>
  </si>
  <si>
    <t xml:space="preserve">If you did not consent, what was the reason? </t>
  </si>
  <si>
    <t>Q23</t>
  </si>
  <si>
    <t>Je ne comprends pas le but de la recherche de contacts</t>
  </si>
  <si>
    <t>21 jours, c’est trop long</t>
  </si>
  <si>
    <t>Je ne veux pas que les membres de ma communauté sachent que je suis un cas de contact</t>
  </si>
  <si>
    <t>Je ne connais pas les personnes qui effectuent la recherche de contacts</t>
  </si>
  <si>
    <t>Je ne fais pas confiance aux personnes qui effectuent la recherche de contacts</t>
  </si>
  <si>
    <t>Les personnes qui effectuent la recherche de contacts propagent la maladie</t>
  </si>
  <si>
    <t>Les personnes qui effectuent la recherche de contacts essaient de gagner de l’argent grâce à l’intervention</t>
  </si>
  <si>
    <t>Ceux qui effectuent la recherche de contacts ne traitent pas bien les gens</t>
  </si>
  <si>
    <t>Autre (préciser)</t>
  </si>
  <si>
    <t xml:space="preserve">Que disent les autres membres de votre communauté à propos de  le suivi de contacts ? </t>
  </si>
  <si>
    <t xml:space="preserve">What do other members of your community say about contact tracing? </t>
  </si>
  <si>
    <t>Q24</t>
  </si>
  <si>
    <t>Ils disent que les personnes en charge de la recherche de contacts sont corrompues</t>
  </si>
  <si>
    <t>Ils disent ne pas comprendre ce que font les personnes en charge de la recherche de contacts</t>
  </si>
  <si>
    <t>Ils disent que les personnes en charge de la recherche de contacts ne se présentent pas ou viennent en retard</t>
  </si>
  <si>
    <t xml:space="preserve">Ils disent que les personnes en charge de la recherche de contacts propagent la maladie </t>
  </si>
  <si>
    <t>Ils disent que les personnes en charge de la recherche de contacts ne traitent pas bien les gens</t>
  </si>
  <si>
    <t>S’il vous arrivait, à l’avenir, d’être identifié(e) comme un contact éventuel , accepteriez-vous que quelqu’un vienne chez vous tous les jours pendant 21 jours pour s’assurer que vous ne tombiez pas malade ?</t>
  </si>
  <si>
    <t>If you were to be identified as a potential contact in the future, would you accept someone coming to your house every day for 21 days to make sure you didn't get sick?</t>
  </si>
  <si>
    <t>Q25</t>
  </si>
  <si>
    <t>Qu’est-ce qui vous fait penser cela ?</t>
  </si>
  <si>
    <t>What makes you think that?</t>
  </si>
  <si>
    <t>Q26</t>
  </si>
  <si>
    <t>Je ne comprends pas le but du suivi de contacts</t>
  </si>
  <si>
    <t>Je ne veux pas que les membres de ma communauté sachent que je suis un contact</t>
  </si>
  <si>
    <t>Je ne connais pas les personnes qui effectuent le suivi r de contacts dans ma communauté</t>
  </si>
  <si>
    <t>Les personnes qui effectuent le suivi de contacts propagent la maladie</t>
  </si>
  <si>
    <t>Les personnes qui effectuent le suivi de contacts essaient de gagner de l’argent grâce à l’intervention</t>
  </si>
  <si>
    <t>If you ever had symptoms of  EVD, would you agree to give the names of the people you have been in contact with?</t>
  </si>
  <si>
    <t>Q27</t>
  </si>
  <si>
    <t>Si non, pourquoi pas ?</t>
  </si>
  <si>
    <t>If not, why not?</t>
  </si>
  <si>
    <t>Q28</t>
  </si>
  <si>
    <t>Je ne comprends pas le but du suivi des contacts</t>
  </si>
  <si>
    <t>Je ne souhaiterais pas que les membres de ma communauté sachent que j’ai contracté la maladie à virus Ébola</t>
  </si>
  <si>
    <t>Je ne connais pas les personnes qui effectuent le suivi  de contacts dans ma communauté</t>
  </si>
  <si>
    <t>Les personnes qui effectuent le suivi de contacts dans ma de contacts propagent la maladie</t>
  </si>
  <si>
    <t>Les personnes qui effectuent le suivi de contacts dans ma de contacts essaient de gagner de l’argent grâce à l’intervention</t>
  </si>
  <si>
    <t>Je ne sais pas ce que les personnes en charge de suivi de contacts dans ma de contacts feraient avec ces informations</t>
  </si>
  <si>
    <t xml:space="preserve">Vaccination contre le virus Ébola </t>
  </si>
  <si>
    <t>Avez-vous entendu parler du vaccin contre le virus Ébola ?</t>
  </si>
  <si>
    <t xml:space="preserve">Have you heard of the Ebola vaccine? </t>
  </si>
  <si>
    <t>Q29</t>
  </si>
  <si>
    <t xml:space="preserve">Vous a-t-on déjà proposé un vaccin contre le virus Ébola ?   </t>
  </si>
  <si>
    <t xml:space="preserve">Have you ever been offered a vaccine against the Ebola  virus?   </t>
  </si>
  <si>
    <t>Q30</t>
  </si>
  <si>
    <t xml:space="preserve">Si oui, avez-vous consenti à être vacciné(e) ?  </t>
  </si>
  <si>
    <t xml:space="preserve">If so, have you consented to be vaccinated?  </t>
  </si>
  <si>
    <t>Q31</t>
  </si>
  <si>
    <t>Dans quelle ville avez-vous reçu le vaccin ?</t>
  </si>
  <si>
    <t>In which city did you receive the vaccine?</t>
  </si>
  <si>
    <t>Q32a</t>
  </si>
  <si>
    <t>Beni</t>
  </si>
  <si>
    <t>Butembo</t>
  </si>
  <si>
    <t>Goma</t>
  </si>
  <si>
    <t>Other</t>
  </si>
  <si>
    <t>Si vous avez consenti à être vacciné(e), combien d’injections avez-vous reçues ?</t>
  </si>
  <si>
    <t xml:space="preserve">If you have consented to be vaccinated, how many injections have you received? </t>
  </si>
  <si>
    <t>Q32b</t>
  </si>
  <si>
    <t>J’ai reçu deux injections</t>
  </si>
  <si>
    <t>J’ai reçu une injection</t>
  </si>
  <si>
    <t>Aucune, je n’ai pas reçu de vaccin.</t>
  </si>
  <si>
    <t xml:space="preserve">Si vous avez consenti mais n’avez jamais été vacciné(e), pour quelle raison n’avez-vous pas été vacciné(e) ? </t>
  </si>
  <si>
    <t xml:space="preserve">If you consented but were never vaccinated, why were you not vaccinated? </t>
  </si>
  <si>
    <t>Q33</t>
  </si>
  <si>
    <t>J’ai changé d’avis</t>
  </si>
  <si>
    <t xml:space="preserve">Le lieu de vaccination était trop loin </t>
  </si>
  <si>
    <t>Les vaccinateurs ne m’ont pas vacciné(e)</t>
  </si>
  <si>
    <t>Les vaccinateurs m’ont demandé de l’argent</t>
  </si>
  <si>
    <t>J’ai dû attendre trop longtemps sur le site de vaccination</t>
  </si>
  <si>
    <t xml:space="preserve">Comme vous avez été vacciné(e), comment qualifieriez-vous l’expérience de la première administration du vaccin ? </t>
  </si>
  <si>
    <t xml:space="preserve">Since you have been vaccinated, how would you describe the experience of the first administration of the vaccine? </t>
  </si>
  <si>
    <t>Q34</t>
  </si>
  <si>
    <t>Q35a</t>
  </si>
  <si>
    <t>Q35b</t>
  </si>
  <si>
    <t>Comme vous avez été vacciné(e) une deuxième fois, comment qualifieriez-vous cette expérience ?</t>
  </si>
  <si>
    <t>If you were vaccinated a second time, how would you describe this experience?</t>
  </si>
  <si>
    <t>Q36</t>
  </si>
  <si>
    <t>N’a pas reçu la deuxième dose de vaccin</t>
  </si>
  <si>
    <t>Q37a</t>
  </si>
  <si>
    <t>Q37b</t>
  </si>
  <si>
    <t xml:space="preserve">Si vous n’avez pas accepté de vous faire vacciner, quel en a été le motif ? </t>
  </si>
  <si>
    <t xml:space="preserve">If you did not agree to be vaccinated, what was the reason? </t>
  </si>
  <si>
    <t>Q38</t>
  </si>
  <si>
    <t xml:space="preserve">Category </t>
  </si>
  <si>
    <t>Ébola n’est pas réel</t>
  </si>
  <si>
    <t>Inutile</t>
  </si>
  <si>
    <t>Je ne pense pas être à risque de contracter le virus Ébola</t>
  </si>
  <si>
    <t>Je ne pense pas que le vaccin soit efficace</t>
  </si>
  <si>
    <t>Inefficace</t>
  </si>
  <si>
    <t>Je crois que le vaccin transmet le virus Ébola</t>
  </si>
  <si>
    <t>Dangereux</t>
  </si>
  <si>
    <t>Le vaccin entraîne la mort</t>
  </si>
  <si>
    <t>Le vaccin a des effets secondaires nocifs</t>
  </si>
  <si>
    <t xml:space="preserve">On me l’a proposé, mais on m’a dit que je n’étais pas admissible </t>
  </si>
  <si>
    <t>Trop difficile a administrer</t>
  </si>
  <si>
    <t>Le centre de vaccination est trop éloigné</t>
  </si>
  <si>
    <t>La vaccination prend trop de temps</t>
  </si>
  <si>
    <t>Je ne sais pas comment me faire vacciner</t>
  </si>
  <si>
    <t xml:space="preserve">Si vous n’aviez pas accepté de vous faire vacciner, changeriez-vous d’avis si l’on vous le proposait maintenant ?   </t>
  </si>
  <si>
    <t xml:space="preserve">If you had not agreed to be vaccinated, would you change your mind if you were offered it now?   </t>
  </si>
  <si>
    <t>Q39</t>
  </si>
  <si>
    <t xml:space="preserve">Si on ne vous a encore jamais proposé de vous faire vacciner contre le virus Ébola, accepteriez-vous de le faire si on vous le proposait maintenant ?   </t>
  </si>
  <si>
    <t xml:space="preserve">If you have never been offered a vaccine againstEbola, would you agree to do so if you were offered it now?   </t>
  </si>
  <si>
    <t>Q40</t>
  </si>
  <si>
    <t xml:space="preserve">Avez-vous entendu parler des enterrements dignes et sécurisés (EDS) ? </t>
  </si>
  <si>
    <t xml:space="preserve">Have you heard of dignified and secure burials (DHS)? </t>
  </si>
  <si>
    <t>Q41</t>
  </si>
  <si>
    <t>Avez-vous déjà assisté à l’enterrement digne et sécurisé d’un membre de la communauté ?</t>
  </si>
  <si>
    <t>Have you ever witnessed the dignified and safe burial of a community member?</t>
  </si>
  <si>
    <t>Q42</t>
  </si>
  <si>
    <t xml:space="preserve">Comme vous avez assisté à un enterrement digne et sécurisé, comment qualifieriez-vous cette  pratique? </t>
  </si>
  <si>
    <t>Since you attended a dignified and secure funeral, how would you describe this practice?</t>
  </si>
  <si>
    <t>Q43</t>
  </si>
  <si>
    <t xml:space="preserve">Vous qualifiez cette pratique comme [bonne]. Pourriez-vous m’en dire davantage sur ce point ? Quelle en a été la cause/la raison ? </t>
  </si>
  <si>
    <t xml:space="preserve">You describe this practice  as [good]. Could you tell me more about that? What was the cause/reason for this? </t>
  </si>
  <si>
    <t>Q44a</t>
  </si>
  <si>
    <t>Vous qualifiez cette pratique comme [mauvaise]. Pourriez-vous m’en dire davantage sur ce point ? Quelle en a été la cause/la raison ?</t>
  </si>
  <si>
    <t xml:space="preserve">You describe this practice  as [bad]. Could you tell me more about that? What was the cause/reason for this? </t>
  </si>
  <si>
    <t>Q44b</t>
  </si>
  <si>
    <t>Si un membre de votre famille venait à décéder d’une maladie susceptible d’être due au virus Ébola, accepteriez-vous de le faire enterrer en respectant des pratiques d’EDS?</t>
  </si>
  <si>
    <t>If a family member were to die of an illness that could be caused by Ebola,would you agree to have them buried according to EDS practices?</t>
  </si>
  <si>
    <t>Q45</t>
  </si>
  <si>
    <t xml:space="preserve">What makes you think that? </t>
  </si>
  <si>
    <t>Q46</t>
  </si>
  <si>
    <t>Je ne comprends pas le but des EDS</t>
  </si>
  <si>
    <t>Les EDS ne respectent pas les normes et les pratiques d’inhumation de notre culture</t>
  </si>
  <si>
    <t>Je veux pouvoir assister à l’inhumation et l’EDS ne le permet pas</t>
  </si>
  <si>
    <t>Je ne connais pas les personnes qui s’occupent des EDS</t>
  </si>
  <si>
    <t>Je ne fais pas confiance aux personnes en charge des EDS</t>
  </si>
  <si>
    <t>Les personnes qui réalisent les EDS n’appartiennent pas à notre communauté</t>
  </si>
  <si>
    <t>Je ne fais pas confiance aux personnes qui réalisent des EDS</t>
  </si>
  <si>
    <t>Un membre de ma famille est mort d’une autre cause que la MVE, l’application de cette pratique est donc inutile</t>
  </si>
  <si>
    <t>Si une personne venait à décéder d’une cause quelconque en période d’épidémie d’Ébola dans votre communauté, accepteriez-vous de la faire enterrer par le biais des pratiques  d’EDS?</t>
  </si>
  <si>
    <t>If someone were to die of any cause during anEbola outbreak in your community, would you agree to have them buried through ESD practices?</t>
  </si>
  <si>
    <t>Q47</t>
  </si>
  <si>
    <t>Q48</t>
  </si>
  <si>
    <t>Les décès non suspectés ou non confirmés comme ayant été provoqués par la MVE ne devraient pas respecter les EDS</t>
  </si>
  <si>
    <t>Je ne connais pas les personnes qui réalisent les EDS</t>
  </si>
  <si>
    <t xml:space="preserve">Nous comprenons que dans toute intervention, certaines choses sont bénéfiques, et d’autres peuvent s’avérer néfastes. Pouvez-vous me dire quels pourraient être, selon vous, les avantages de la riposte? </t>
  </si>
  <si>
    <t>We understand that in any intervention, some things are beneficial, and others can be harmful. Can you tell me what you think the benefits of the response might be?</t>
  </si>
  <si>
    <t>Q49</t>
  </si>
  <si>
    <t xml:space="preserve">Arrêter ou mettre fin au virus Ébola </t>
  </si>
  <si>
    <t>Nous aider à éviter de tomber malade</t>
  </si>
  <si>
    <t>Nous fournir un centre de traitement d’Ébola</t>
  </si>
  <si>
    <t>Nous fournir du matériel pour prévenir la maladie à virus Ébola (EPI) Équipement de protection individuelle</t>
  </si>
  <si>
    <t>Construire un laboratoire</t>
  </si>
  <si>
    <t xml:space="preserve">Nous vacciner contre le virus Ébola </t>
  </si>
  <si>
    <t xml:space="preserve">Offrir à de nombreuses personnes des emplois rémunérés </t>
  </si>
  <si>
    <t>Fournir aux contacts une aide alimentaire</t>
  </si>
  <si>
    <t>Autres</t>
  </si>
  <si>
    <t>L’intervention n’a pas d’effets bénéfiques</t>
  </si>
  <si>
    <t>Total</t>
  </si>
  <si>
    <t xml:space="preserve">Pouvez-vous me dire quels sont les principaux désavantages de la riposte? </t>
  </si>
  <si>
    <t xml:space="preserve">Can you tell me what the main disadvantages of the response are?  </t>
  </si>
  <si>
    <t>Q50</t>
  </si>
  <si>
    <t>Toutes les maladies sont dues à Ébola</t>
  </si>
  <si>
    <t>Le personnel d’intervention est là pour gagner de l’argent</t>
  </si>
  <si>
    <t>L’intervention de lutte contre le virus Ébola embauche des étrangers</t>
  </si>
  <si>
    <t>La gratuité des soins entraîne une saturation du centre de santé</t>
  </si>
  <si>
    <t>La qualité des soins de santé est moins bonne</t>
  </si>
  <si>
    <t>Les chefs reçoivent des pots-de-vin</t>
  </si>
  <si>
    <t>Les travailleurs de la santé reçoivent des pots-de-vin</t>
  </si>
  <si>
    <t>Il n’y a pas d’effets néfastes</t>
  </si>
  <si>
    <t>En quoi d’après-vous l’intervention de lutte contre le virus Ébola peut-elle s’améliorer en collaborant avec la communauté pour éradiquer l’épidémie ?</t>
  </si>
  <si>
    <t>How do you think the Ebola response can be improved by working with the community to eradicate the epidemic?</t>
  </si>
  <si>
    <t>Q51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</si>
</sst>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b/>
      <sz val="24"/>
      <color rgb="FF4A7AC9"/>
      <name val="Cambria"/>
      <family val="1"/>
    </font>
    <font>
      <b/>
      <sz val="18"/>
      <color theme="1"/>
      <name val="Cambria"/>
      <family val="1"/>
    </font>
    <font>
      <b/>
      <sz val="10"/>
      <color theme="1"/>
      <name val="Calibri"/>
      <family val="2"/>
      <scheme val="minor"/>
    </font>
    <font>
      <sz val="10"/>
      <color theme="1"/>
      <name val="Calibri"/>
      <family val="2"/>
      <scheme val="minor"/>
    </font>
    <font>
      <b/>
      <sz val="11"/>
      <color rgb="FF000000"/>
      <name val="Calibri"/>
      <family val="2"/>
      <scheme val="minor"/>
    </font>
    <font>
      <sz val="11"/>
      <name val="Calibri"/>
      <family val="2"/>
      <scheme val="minor"/>
    </font>
    <font>
      <b/>
      <sz val="11"/>
      <name val="Calibri"/>
      <family val="2"/>
      <scheme val="minor"/>
    </font>
    <font>
      <sz val="10.5"/>
      <color rgb="FF000000"/>
      <name val="Calibri"/>
      <family val="2"/>
      <scheme val="minor"/>
    </font>
    <font>
      <sz val="7"/>
      <color rgb="FF000000"/>
      <name val="Times New Roman"/>
      <family val="1"/>
    </font>
    <font>
      <sz val="7"/>
      <color theme="1"/>
      <name val="Times New Roman"/>
      <family val="1"/>
    </font>
    <font>
      <b/>
      <sz val="10.5"/>
      <color rgb="FF000000"/>
      <name val="Calibri"/>
      <family val="2"/>
      <scheme val="minor"/>
    </font>
    <font>
      <i/>
      <sz val="10.5"/>
      <color rgb="FF000000"/>
      <name val="Calibri"/>
      <family val="2"/>
      <scheme val="minor"/>
    </font>
    <font>
      <sz val="10.5"/>
      <color theme="1"/>
      <name val="Calibri"/>
      <family val="2"/>
      <scheme val="minor"/>
    </font>
    <font>
      <sz val="10"/>
      <name val="Calibri"/>
      <family val="2"/>
      <scheme val="minor"/>
    </font>
    <font>
      <b/>
      <sz val="10"/>
      <name val="Calibri"/>
      <family val="2"/>
      <scheme val="minor"/>
    </font>
    <font>
      <b/>
      <sz val="18"/>
      <name val="Cambria"/>
      <family val="1"/>
    </font>
    <font>
      <i/>
      <sz val="1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27">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17365D"/>
      </left>
      <right style="medium">
        <color rgb="FF17365D"/>
      </right>
      <top style="medium">
        <color rgb="FF17365D"/>
      </top>
      <bottom style="medium">
        <color rgb="FF17365D"/>
      </bottom>
      <diagonal/>
    </border>
    <border>
      <left style="medium">
        <color rgb="FF17365D"/>
      </left>
      <right/>
      <top style="medium">
        <color rgb="FF17365D"/>
      </top>
      <bottom style="medium">
        <color rgb="FF17365D"/>
      </bottom>
      <diagonal/>
    </border>
    <border>
      <left/>
      <right style="medium">
        <color rgb="FF17365D"/>
      </right>
      <top style="medium">
        <color rgb="FF17365D"/>
      </top>
      <bottom style="medium">
        <color rgb="FF17365D"/>
      </bottom>
      <diagonal/>
    </border>
    <border>
      <left/>
      <right/>
      <top style="medium">
        <color rgb="FF17365D"/>
      </top>
      <bottom style="medium">
        <color rgb="FF17365D"/>
      </bottom>
      <diagonal/>
    </border>
    <border>
      <left style="medium">
        <color rgb="FF17365D"/>
      </left>
      <right style="medium">
        <color rgb="FF17365D"/>
      </right>
      <top/>
      <bottom style="medium">
        <color rgb="FF17365D"/>
      </bottom>
      <diagonal/>
    </border>
    <border>
      <left/>
      <right style="medium">
        <color rgb="FF17365D"/>
      </right>
      <top/>
      <bottom style="medium">
        <color rgb="FF17365D"/>
      </bottom>
      <diagonal/>
    </border>
    <border>
      <left/>
      <right/>
      <top/>
      <bottom style="medium">
        <color rgb="FF17365D"/>
      </bottom>
      <diagonal/>
    </border>
    <border>
      <left style="thin">
        <color indexed="64"/>
      </left>
      <right/>
      <top style="thin">
        <color indexed="64"/>
      </top>
      <bottom style="thin">
        <color indexed="64"/>
      </bottom>
      <diagonal/>
    </border>
    <border>
      <left style="medium">
        <color rgb="FF17365D"/>
      </left>
      <right/>
      <top/>
      <bottom style="medium">
        <color rgb="FF17365D"/>
      </bottom>
      <diagonal/>
    </border>
    <border>
      <left style="medium">
        <color rgb="FF17365D"/>
      </left>
      <right style="medium">
        <color rgb="FF17365D"/>
      </right>
      <top style="medium">
        <color rgb="FF17365D"/>
      </top>
      <bottom style="medium">
        <color theme="4" tint="-0.249977111117893"/>
      </bottom>
      <diagonal/>
    </border>
    <border>
      <left style="medium">
        <color theme="3"/>
      </left>
      <right style="medium">
        <color theme="3"/>
      </right>
      <top/>
      <bottom style="medium">
        <color theme="3"/>
      </bottom>
      <diagonal/>
    </border>
    <border>
      <left style="medium">
        <color rgb="FF17365D"/>
      </left>
      <right style="medium">
        <color rgb="FF17365D"/>
      </right>
      <top/>
      <bottom/>
      <diagonal/>
    </border>
    <border>
      <left style="medium">
        <color theme="3"/>
      </left>
      <right/>
      <top/>
      <bottom style="medium">
        <color theme="3"/>
      </bottom>
      <diagonal/>
    </border>
    <border>
      <left/>
      <right style="thin">
        <color indexed="64"/>
      </right>
      <top style="thin">
        <color indexed="64"/>
      </top>
      <bottom style="thin">
        <color indexed="64"/>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rgb="FF17365D"/>
      </left>
      <right/>
      <top style="medium">
        <color rgb="FF17365D"/>
      </top>
      <bottom/>
      <diagonal/>
    </border>
    <border>
      <left/>
      <right style="medium">
        <color rgb="FF17365D"/>
      </right>
      <top style="medium">
        <color rgb="FF17365D"/>
      </top>
      <bottom/>
      <diagonal/>
    </border>
    <border>
      <left style="medium">
        <color theme="4" tint="-0.499984740745262"/>
      </left>
      <right/>
      <top style="medium">
        <color theme="4" tint="-0.499984740745262"/>
      </top>
      <bottom style="medium">
        <color theme="4" tint="-0.499984740745262"/>
      </bottom>
      <diagonal/>
    </border>
    <border>
      <left style="medium">
        <color theme="4" tint="-0.499984740745262"/>
      </left>
      <right style="medium">
        <color theme="4" tint="-0.499984740745262"/>
      </right>
      <top/>
      <bottom style="medium">
        <color theme="4" tint="-0.499984740745262"/>
      </bottom>
      <diagonal/>
    </border>
    <border>
      <left style="medium">
        <color rgb="FF17365D"/>
      </left>
      <right style="medium">
        <color rgb="FF17365D"/>
      </right>
      <top style="medium">
        <color rgb="FF17365D"/>
      </top>
      <bottom/>
      <diagonal/>
    </border>
    <border>
      <left style="medium">
        <color theme="4" tint="-0.249977111117893"/>
      </left>
      <right style="medium">
        <color theme="4" tint="-0.249977111117893"/>
      </right>
      <top/>
      <bottom style="medium">
        <color theme="4" tint="-0.249977111117893"/>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3">
    <xf numFmtId="0" fontId="0" fillId="0" borderId="0" xfId="0"/>
    <xf numFmtId="0" fontId="5" fillId="2" borderId="0" xfId="0" applyFont="1" applyFill="1"/>
    <xf numFmtId="0" fontId="0" fillId="2" borderId="0" xfId="0" applyFill="1"/>
    <xf numFmtId="0" fontId="0" fillId="2" borderId="1" xfId="0" applyFill="1" applyBorder="1"/>
    <xf numFmtId="0" fontId="6" fillId="2" borderId="0" xfId="0" applyFont="1" applyFill="1"/>
    <xf numFmtId="0" fontId="3" fillId="2" borderId="0" xfId="0" applyFont="1" applyFill="1"/>
    <xf numFmtId="0" fontId="7" fillId="2" borderId="0" xfId="0" applyFont="1" applyFill="1" applyAlignment="1">
      <alignment horizontal="right" vertical="center" wrapText="1"/>
    </xf>
    <xf numFmtId="0" fontId="0" fillId="3" borderId="2" xfId="0" applyFill="1" applyBorder="1"/>
    <xf numFmtId="0" fontId="7" fillId="2" borderId="3"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0" fillId="3" borderId="2" xfId="0" applyFill="1" applyBorder="1" applyAlignment="1">
      <alignment horizontal="center"/>
    </xf>
    <xf numFmtId="0" fontId="0" fillId="4" borderId="2" xfId="0" applyFill="1" applyBorder="1" applyAlignment="1">
      <alignment horizontal="center"/>
    </xf>
    <xf numFmtId="0" fontId="8" fillId="2" borderId="7" xfId="0" applyFont="1" applyFill="1" applyBorder="1" applyAlignment="1">
      <alignment horizontal="left" wrapText="1"/>
    </xf>
    <xf numFmtId="1" fontId="8" fillId="0" borderId="8" xfId="0" applyNumberFormat="1" applyFont="1" applyBorder="1" applyAlignment="1">
      <alignment horizontal="right" wrapText="1"/>
    </xf>
    <xf numFmtId="9" fontId="8" fillId="0" borderId="8" xfId="1" applyFont="1" applyFill="1" applyBorder="1" applyAlignment="1">
      <alignment horizontal="right" wrapText="1"/>
    </xf>
    <xf numFmtId="9" fontId="8" fillId="0" borderId="9" xfId="1" applyFont="1" applyFill="1" applyBorder="1" applyAlignment="1">
      <alignment horizontal="right" wrapText="1"/>
    </xf>
    <xf numFmtId="9" fontId="8" fillId="3" borderId="2" xfId="1" applyFont="1" applyFill="1" applyBorder="1" applyAlignment="1">
      <alignment horizontal="right" wrapText="1"/>
    </xf>
    <xf numFmtId="9" fontId="8" fillId="4" borderId="2" xfId="1" applyFont="1" applyFill="1" applyBorder="1" applyAlignment="1">
      <alignment horizontal="right" wrapText="1"/>
    </xf>
    <xf numFmtId="0" fontId="7" fillId="2" borderId="7" xfId="0" applyFont="1" applyFill="1" applyBorder="1" applyAlignment="1">
      <alignment horizontal="left" wrapText="1"/>
    </xf>
    <xf numFmtId="1" fontId="7" fillId="0" borderId="8" xfId="0" applyNumberFormat="1" applyFont="1" applyBorder="1" applyAlignment="1">
      <alignment horizontal="right" wrapText="1"/>
    </xf>
    <xf numFmtId="9" fontId="7" fillId="0" borderId="8" xfId="1" applyFont="1" applyFill="1" applyBorder="1" applyAlignment="1">
      <alignment horizontal="right" wrapText="1"/>
    </xf>
    <xf numFmtId="2" fontId="7" fillId="0" borderId="8" xfId="0" applyNumberFormat="1" applyFont="1" applyBorder="1" applyAlignment="1">
      <alignment horizontal="right" wrapText="1"/>
    </xf>
    <xf numFmtId="0" fontId="8" fillId="2" borderId="8" xfId="0" applyFont="1" applyFill="1" applyBorder="1" applyAlignment="1">
      <alignment horizontal="left" wrapText="1"/>
    </xf>
    <xf numFmtId="0" fontId="8" fillId="2" borderId="0" xfId="0" applyFont="1" applyFill="1" applyAlignment="1">
      <alignment horizontal="left" wrapText="1"/>
    </xf>
    <xf numFmtId="0" fontId="7" fillId="3" borderId="10" xfId="0" applyFont="1" applyFill="1" applyBorder="1" applyAlignment="1">
      <alignment horizontal="center" vertical="center" wrapText="1"/>
    </xf>
    <xf numFmtId="9" fontId="8" fillId="0" borderId="0" xfId="1" applyFont="1" applyFill="1" applyBorder="1" applyAlignment="1">
      <alignment horizontal="right" wrapText="1"/>
    </xf>
    <xf numFmtId="0" fontId="7" fillId="2" borderId="8" xfId="0" applyFont="1" applyFill="1" applyBorder="1" applyAlignment="1">
      <alignment horizontal="right" wrapText="1"/>
    </xf>
    <xf numFmtId="0" fontId="8" fillId="2" borderId="9" xfId="0" applyFont="1" applyFill="1" applyBorder="1" applyAlignment="1">
      <alignment horizontal="left" wrapText="1"/>
    </xf>
    <xf numFmtId="9" fontId="0" fillId="2" borderId="0" xfId="1" applyFont="1" applyFill="1" applyBorder="1"/>
    <xf numFmtId="9" fontId="0" fillId="2" borderId="0" xfId="0" applyNumberFormat="1" applyFill="1"/>
    <xf numFmtId="10" fontId="0" fillId="2" borderId="0" xfId="0" applyNumberFormat="1" applyFill="1"/>
    <xf numFmtId="1" fontId="8" fillId="0" borderId="0" xfId="0" applyNumberFormat="1" applyFont="1" applyAlignment="1">
      <alignment horizontal="right" wrapText="1"/>
    </xf>
    <xf numFmtId="0" fontId="8" fillId="0" borderId="8" xfId="0" applyFont="1" applyBorder="1" applyAlignment="1">
      <alignment horizontal="right" wrapText="1"/>
    </xf>
    <xf numFmtId="9" fontId="8" fillId="0" borderId="8" xfId="0" applyNumberFormat="1" applyFont="1" applyBorder="1" applyAlignment="1">
      <alignment horizontal="right" wrapText="1"/>
    </xf>
    <xf numFmtId="9" fontId="8" fillId="3" borderId="2" xfId="1" applyFont="1" applyFill="1" applyBorder="1" applyAlignment="1">
      <alignment horizontal="left" wrapText="1"/>
    </xf>
    <xf numFmtId="9" fontId="8" fillId="3" borderId="10" xfId="1" applyFont="1" applyFill="1" applyBorder="1" applyAlignment="1">
      <alignment horizontal="right" wrapText="1"/>
    </xf>
    <xf numFmtId="9" fontId="7" fillId="3" borderId="2" xfId="1" applyFont="1" applyFill="1" applyBorder="1" applyAlignment="1">
      <alignment horizontal="left" wrapText="1"/>
    </xf>
    <xf numFmtId="10" fontId="7" fillId="2" borderId="8" xfId="0" applyNumberFormat="1" applyFont="1" applyFill="1" applyBorder="1" applyAlignment="1">
      <alignment horizontal="right" wrapText="1"/>
    </xf>
    <xf numFmtId="10" fontId="8" fillId="0" borderId="8" xfId="0" applyNumberFormat="1" applyFont="1" applyBorder="1" applyAlignment="1">
      <alignment horizontal="right" wrapText="1"/>
    </xf>
    <xf numFmtId="9" fontId="8" fillId="2" borderId="8" xfId="1" applyFont="1" applyFill="1" applyBorder="1" applyAlignment="1">
      <alignment horizontal="left" wrapText="1"/>
    </xf>
    <xf numFmtId="1" fontId="8" fillId="2" borderId="8" xfId="0" applyNumberFormat="1" applyFont="1" applyFill="1" applyBorder="1" applyAlignment="1">
      <alignment horizontal="left" wrapText="1"/>
    </xf>
    <xf numFmtId="10" fontId="8" fillId="2" borderId="8" xfId="1" applyNumberFormat="1" applyFont="1" applyFill="1" applyBorder="1" applyAlignment="1">
      <alignment horizontal="left" wrapText="1"/>
    </xf>
    <xf numFmtId="1" fontId="7" fillId="2" borderId="8" xfId="0" applyNumberFormat="1" applyFont="1" applyFill="1" applyBorder="1" applyAlignment="1">
      <alignment horizontal="right" wrapText="1"/>
    </xf>
    <xf numFmtId="0" fontId="2" fillId="2" borderId="0" xfId="0" applyFont="1" applyFill="1"/>
    <xf numFmtId="0" fontId="4" fillId="0" borderId="13" xfId="0" applyFont="1" applyBorder="1"/>
    <xf numFmtId="0" fontId="8" fillId="2" borderId="12" xfId="0" applyFont="1" applyFill="1" applyBorder="1" applyAlignment="1">
      <alignment horizontal="left" wrapText="1"/>
    </xf>
    <xf numFmtId="0" fontId="7" fillId="2" borderId="0" xfId="0" applyFont="1" applyFill="1" applyBorder="1" applyAlignment="1">
      <alignment horizontal="left" wrapText="1"/>
    </xf>
    <xf numFmtId="0" fontId="8" fillId="0" borderId="0" xfId="0" applyFont="1" applyBorder="1" applyAlignment="1">
      <alignment horizontal="right" wrapText="1"/>
    </xf>
    <xf numFmtId="10" fontId="8" fillId="0" borderId="0" xfId="0" applyNumberFormat="1" applyFont="1" applyBorder="1" applyAlignment="1">
      <alignment horizontal="right" wrapText="1"/>
    </xf>
    <xf numFmtId="0" fontId="8" fillId="2" borderId="0" xfId="0" applyFont="1" applyFill="1" applyBorder="1" applyAlignment="1">
      <alignment horizontal="left" wrapText="1"/>
    </xf>
    <xf numFmtId="9" fontId="7" fillId="5" borderId="0" xfId="1" applyFont="1" applyFill="1" applyBorder="1" applyAlignment="1">
      <alignment horizontal="left" wrapText="1"/>
    </xf>
    <xf numFmtId="9" fontId="8" fillId="5" borderId="0" xfId="1" applyFont="1" applyFill="1" applyBorder="1" applyAlignment="1">
      <alignment horizontal="right" wrapText="1"/>
    </xf>
    <xf numFmtId="0" fontId="0" fillId="0" borderId="0" xfId="0" applyAlignment="1">
      <alignment horizontal="left" vertical="center" wrapText="1"/>
    </xf>
    <xf numFmtId="1" fontId="0" fillId="2" borderId="0" xfId="0" applyNumberFormat="1" applyFill="1"/>
    <xf numFmtId="0" fontId="0" fillId="6" borderId="0" xfId="0" applyFill="1"/>
    <xf numFmtId="0" fontId="0" fillId="0" borderId="0" xfId="0" applyAlignment="1">
      <alignment horizontal="left" vertical="center" indent="1"/>
    </xf>
    <xf numFmtId="0" fontId="0" fillId="5" borderId="0" xfId="0" applyFill="1"/>
    <xf numFmtId="0" fontId="0" fillId="2" borderId="0" xfId="0" applyFill="1"/>
    <xf numFmtId="0" fontId="0" fillId="2" borderId="0" xfId="0" applyFill="1"/>
    <xf numFmtId="0" fontId="0" fillId="0" borderId="0" xfId="0" applyFont="1" applyBorder="1" applyAlignment="1">
      <alignment vertical="center"/>
    </xf>
    <xf numFmtId="0" fontId="0" fillId="0" borderId="0" xfId="0" applyFont="1" applyBorder="1" applyAlignment="1">
      <alignment vertical="center" wrapText="1"/>
    </xf>
    <xf numFmtId="0" fontId="0" fillId="2" borderId="0" xfId="0" applyFill="1"/>
    <xf numFmtId="9" fontId="8" fillId="2" borderId="0" xfId="1" applyFont="1" applyFill="1" applyBorder="1" applyAlignment="1">
      <alignment horizontal="left" wrapText="1"/>
    </xf>
    <xf numFmtId="10" fontId="8" fillId="2" borderId="0" xfId="1" applyNumberFormat="1" applyFont="1" applyFill="1" applyBorder="1" applyAlignment="1">
      <alignment horizontal="left" wrapText="1"/>
    </xf>
    <xf numFmtId="1" fontId="8" fillId="2" borderId="0" xfId="0" applyNumberFormat="1" applyFont="1" applyFill="1" applyBorder="1" applyAlignment="1">
      <alignment horizontal="left" wrapText="1"/>
    </xf>
    <xf numFmtId="0" fontId="0" fillId="2" borderId="0" xfId="0" applyFill="1"/>
    <xf numFmtId="0" fontId="0" fillId="0" borderId="0" xfId="0" applyFont="1" applyFill="1" applyBorder="1" applyAlignment="1">
      <alignment vertical="center" wrapText="1"/>
    </xf>
    <xf numFmtId="0" fontId="0" fillId="0" borderId="0" xfId="0" applyFont="1" applyFill="1" applyBorder="1" applyAlignment="1">
      <alignment vertical="center"/>
    </xf>
    <xf numFmtId="0" fontId="8" fillId="2" borderId="14" xfId="0" applyFont="1" applyFill="1" applyBorder="1" applyAlignment="1">
      <alignment horizontal="left" wrapText="1"/>
    </xf>
    <xf numFmtId="0" fontId="0" fillId="2" borderId="0" xfId="0" applyFill="1"/>
    <xf numFmtId="9" fontId="8" fillId="2" borderId="9" xfId="1" applyFont="1" applyFill="1" applyBorder="1" applyAlignment="1">
      <alignment horizontal="left" wrapText="1"/>
    </xf>
    <xf numFmtId="0" fontId="4" fillId="0" borderId="15" xfId="0" applyFont="1" applyBorder="1"/>
    <xf numFmtId="9" fontId="7" fillId="2" borderId="9" xfId="1" applyFont="1" applyFill="1" applyBorder="1" applyAlignment="1">
      <alignment horizontal="left" wrapText="1"/>
    </xf>
    <xf numFmtId="0" fontId="2" fillId="0" borderId="0" xfId="0" applyFont="1" applyAlignment="1"/>
    <xf numFmtId="0" fontId="2" fillId="0" borderId="0" xfId="0" applyFont="1" applyAlignment="1">
      <alignment vertical="top"/>
    </xf>
    <xf numFmtId="9" fontId="7" fillId="3" borderId="2" xfId="1" applyFont="1" applyFill="1" applyBorder="1" applyAlignment="1">
      <alignment horizontal="left"/>
    </xf>
    <xf numFmtId="0" fontId="0" fillId="3" borderId="16" xfId="0" applyFill="1" applyBorder="1"/>
    <xf numFmtId="0" fontId="7" fillId="3" borderId="16" xfId="0" applyFont="1" applyFill="1" applyBorder="1" applyAlignment="1">
      <alignment horizontal="center" vertical="center" wrapText="1"/>
    </xf>
    <xf numFmtId="9" fontId="8" fillId="3" borderId="16" xfId="1" applyFont="1" applyFill="1" applyBorder="1" applyAlignment="1">
      <alignment horizontal="right"/>
    </xf>
    <xf numFmtId="0" fontId="2" fillId="3" borderId="2" xfId="0" applyFont="1" applyFill="1" applyBorder="1"/>
    <xf numFmtId="0" fontId="0" fillId="3" borderId="2" xfId="0" applyFont="1" applyFill="1" applyBorder="1" applyAlignment="1"/>
    <xf numFmtId="0" fontId="10" fillId="0" borderId="0" xfId="0" applyFont="1" applyBorder="1" applyAlignment="1">
      <alignment vertical="center"/>
    </xf>
    <xf numFmtId="0" fontId="0" fillId="2" borderId="0" xfId="0" applyFill="1" applyBorder="1"/>
    <xf numFmtId="0" fontId="8" fillId="2" borderId="17" xfId="1" applyNumberFormat="1" applyFont="1" applyFill="1" applyBorder="1" applyAlignment="1">
      <alignment horizontal="left" wrapText="1"/>
    </xf>
    <xf numFmtId="0" fontId="8" fillId="2" borderId="17" xfId="0" applyFont="1" applyFill="1" applyBorder="1" applyAlignment="1">
      <alignment horizontal="left" wrapText="1"/>
    </xf>
    <xf numFmtId="9" fontId="8" fillId="2" borderId="17" xfId="1" applyFont="1" applyFill="1" applyBorder="1" applyAlignment="1">
      <alignment horizontal="left" wrapText="1"/>
    </xf>
    <xf numFmtId="1" fontId="8" fillId="2" borderId="17" xfId="0" applyNumberFormat="1" applyFont="1" applyFill="1" applyBorder="1" applyAlignment="1">
      <alignment horizontal="left" wrapText="1"/>
    </xf>
    <xf numFmtId="0" fontId="0" fillId="2" borderId="17" xfId="0" applyFill="1" applyBorder="1"/>
    <xf numFmtId="1" fontId="0" fillId="2" borderId="17" xfId="0" applyNumberFormat="1" applyFill="1" applyBorder="1"/>
    <xf numFmtId="9" fontId="0" fillId="2" borderId="17" xfId="1" applyFont="1" applyFill="1" applyBorder="1"/>
    <xf numFmtId="0" fontId="7" fillId="2" borderId="19" xfId="0" applyFont="1" applyFill="1" applyBorder="1" applyAlignment="1">
      <alignment horizontal="right" vertical="center" wrapText="1"/>
    </xf>
    <xf numFmtId="0" fontId="4" fillId="0" borderId="17" xfId="0" applyFont="1" applyBorder="1"/>
    <xf numFmtId="9" fontId="8" fillId="0" borderId="17" xfId="0" applyNumberFormat="1" applyFont="1" applyBorder="1" applyAlignment="1">
      <alignment horizontal="right" wrapText="1"/>
    </xf>
    <xf numFmtId="0" fontId="8" fillId="0" borderId="17" xfId="0" applyFont="1" applyBorder="1" applyAlignment="1">
      <alignment horizontal="right" wrapText="1"/>
    </xf>
    <xf numFmtId="9" fontId="8" fillId="0" borderId="17" xfId="1" applyFont="1" applyFill="1" applyBorder="1" applyAlignment="1">
      <alignment horizontal="right" wrapText="1"/>
    </xf>
    <xf numFmtId="2" fontId="7" fillId="0" borderId="9" xfId="0" applyNumberFormat="1" applyFont="1" applyBorder="1" applyAlignment="1">
      <alignment horizontal="right" wrapText="1"/>
    </xf>
    <xf numFmtId="1" fontId="7" fillId="0" borderId="17" xfId="0" applyNumberFormat="1" applyFont="1" applyBorder="1" applyAlignment="1">
      <alignment horizontal="right" wrapText="1"/>
    </xf>
    <xf numFmtId="9" fontId="7" fillId="0" borderId="17" xfId="1" applyFont="1" applyFill="1" applyBorder="1" applyAlignment="1">
      <alignment horizontal="right" wrapText="1"/>
    </xf>
    <xf numFmtId="0" fontId="7" fillId="2" borderId="17" xfId="0" applyFont="1" applyFill="1" applyBorder="1" applyAlignment="1">
      <alignment horizontal="right" vertical="center" wrapText="1"/>
    </xf>
    <xf numFmtId="10" fontId="8" fillId="0" borderId="17" xfId="0" applyNumberFormat="1" applyFont="1" applyBorder="1" applyAlignment="1">
      <alignment horizontal="right" wrapText="1"/>
    </xf>
    <xf numFmtId="0" fontId="0" fillId="0" borderId="17" xfId="0" applyBorder="1"/>
    <xf numFmtId="0" fontId="0" fillId="0" borderId="17" xfId="0" applyBorder="1" applyAlignment="1">
      <alignment horizontal="left" vertical="center" wrapText="1"/>
    </xf>
    <xf numFmtId="0" fontId="7" fillId="2" borderId="18" xfId="0" applyFont="1" applyFill="1" applyBorder="1" applyAlignment="1">
      <alignment horizontal="right" vertical="center" wrapText="1"/>
    </xf>
    <xf numFmtId="0" fontId="8" fillId="2" borderId="20" xfId="1" applyNumberFormat="1" applyFont="1" applyFill="1" applyBorder="1" applyAlignment="1">
      <alignment horizontal="left" wrapText="1"/>
    </xf>
    <xf numFmtId="0" fontId="0" fillId="0" borderId="20" xfId="0" applyBorder="1"/>
    <xf numFmtId="0" fontId="0" fillId="0" borderId="20" xfId="0" applyBorder="1" applyAlignment="1">
      <alignment horizontal="left" vertical="center" wrapText="1"/>
    </xf>
    <xf numFmtId="0" fontId="0" fillId="0" borderId="20" xfId="0" applyBorder="1" applyAlignment="1">
      <alignment horizontal="left" vertical="top" wrapText="1" indent="4"/>
    </xf>
    <xf numFmtId="0" fontId="8" fillId="2" borderId="21" xfId="0" applyFont="1" applyFill="1" applyBorder="1" applyAlignment="1">
      <alignment horizontal="left" wrapText="1"/>
    </xf>
    <xf numFmtId="0" fontId="8" fillId="2" borderId="9" xfId="1" applyNumberFormat="1" applyFont="1" applyFill="1" applyBorder="1" applyAlignment="1">
      <alignment horizontal="left" wrapText="1"/>
    </xf>
    <xf numFmtId="0" fontId="7" fillId="2" borderId="11" xfId="0" applyFont="1" applyFill="1" applyBorder="1" applyAlignment="1">
      <alignment horizontal="left" wrapText="1"/>
    </xf>
    <xf numFmtId="10" fontId="8" fillId="2" borderId="17" xfId="1" applyNumberFormat="1" applyFont="1" applyFill="1" applyBorder="1" applyAlignment="1">
      <alignment horizontal="left" wrapText="1"/>
    </xf>
    <xf numFmtId="0" fontId="0" fillId="2" borderId="0" xfId="0" applyFill="1"/>
    <xf numFmtId="0" fontId="7" fillId="2" borderId="22" xfId="0" applyFont="1" applyFill="1" applyBorder="1" applyAlignment="1">
      <alignment horizontal="right" vertical="center" wrapText="1"/>
    </xf>
    <xf numFmtId="0" fontId="2" fillId="2" borderId="21" xfId="0" applyFont="1" applyFill="1" applyBorder="1"/>
    <xf numFmtId="0" fontId="7" fillId="2" borderId="17" xfId="0" applyFont="1" applyFill="1" applyBorder="1" applyAlignment="1">
      <alignment horizontal="left" wrapText="1"/>
    </xf>
    <xf numFmtId="0" fontId="0" fillId="5" borderId="23" xfId="0" applyFill="1" applyBorder="1"/>
    <xf numFmtId="1" fontId="0" fillId="5" borderId="23" xfId="0" applyNumberFormat="1" applyFill="1" applyBorder="1"/>
    <xf numFmtId="9" fontId="8" fillId="2" borderId="17" xfId="1" applyNumberFormat="1" applyFont="1" applyFill="1" applyBorder="1" applyAlignment="1">
      <alignment horizontal="left" wrapText="1"/>
    </xf>
    <xf numFmtId="9" fontId="8" fillId="5" borderId="17" xfId="1" applyFont="1" applyFill="1" applyBorder="1" applyAlignment="1">
      <alignment horizontal="left" wrapText="1"/>
    </xf>
    <xf numFmtId="9" fontId="0" fillId="5" borderId="17" xfId="0" applyNumberFormat="1" applyFill="1" applyBorder="1"/>
    <xf numFmtId="9" fontId="0" fillId="5" borderId="17" xfId="1" applyFont="1" applyFill="1" applyBorder="1"/>
    <xf numFmtId="0" fontId="0" fillId="0" borderId="0" xfId="0" applyFont="1" applyAlignment="1"/>
    <xf numFmtId="0" fontId="0" fillId="0" borderId="0" xfId="0" applyFont="1" applyBorder="1" applyAlignment="1">
      <alignment horizontal="right"/>
    </xf>
    <xf numFmtId="0" fontId="2" fillId="0" borderId="0" xfId="0" applyFont="1" applyBorder="1" applyAlignment="1">
      <alignment horizontal="center"/>
    </xf>
    <xf numFmtId="0" fontId="12" fillId="0" borderId="0" xfId="0" applyFont="1" applyBorder="1" applyAlignment="1">
      <alignment horizontal="left" vertical="center" wrapText="1" indent="1"/>
    </xf>
    <xf numFmtId="0" fontId="12" fillId="2" borderId="0"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0" xfId="0" applyBorder="1" applyAlignment="1">
      <alignment horizontal="left" vertical="center" wrapText="1" indent="2"/>
    </xf>
    <xf numFmtId="0" fontId="2" fillId="7" borderId="10" xfId="0" applyFont="1" applyFill="1" applyBorder="1" applyAlignment="1">
      <alignment horizontal="center" wrapText="1"/>
    </xf>
    <xf numFmtId="0" fontId="2" fillId="7" borderId="10" xfId="0" applyFont="1" applyFill="1" applyBorder="1" applyAlignment="1">
      <alignment horizontal="center"/>
    </xf>
    <xf numFmtId="0" fontId="12" fillId="0" borderId="0" xfId="0" applyFont="1" applyBorder="1" applyAlignment="1">
      <alignment horizontal="left" vertical="top" wrapText="1"/>
    </xf>
    <xf numFmtId="0" fontId="12" fillId="2" borderId="0" xfId="0" applyFont="1" applyFill="1" applyBorder="1" applyAlignment="1">
      <alignment horizontal="left" vertical="top" wrapText="1"/>
    </xf>
    <xf numFmtId="0" fontId="0" fillId="0" borderId="0" xfId="0" applyBorder="1" applyAlignment="1">
      <alignment horizontal="left" vertical="top" wrapText="1"/>
    </xf>
    <xf numFmtId="0" fontId="12" fillId="0" borderId="0" xfId="0" applyFont="1" applyBorder="1" applyAlignment="1">
      <alignment vertical="top" wrapText="1"/>
    </xf>
    <xf numFmtId="0" fontId="17" fillId="0" borderId="0" xfId="0" applyFont="1" applyBorder="1" applyAlignment="1">
      <alignment vertical="top" wrapText="1"/>
    </xf>
    <xf numFmtId="0" fontId="2" fillId="7" borderId="10" xfId="0" applyFont="1" applyFill="1" applyBorder="1" applyAlignment="1">
      <alignment horizontal="left" vertical="center"/>
    </xf>
    <xf numFmtId="0" fontId="11" fillId="7" borderId="10" xfId="0" applyFont="1" applyFill="1" applyBorder="1" applyAlignment="1">
      <alignment horizontal="left" vertical="center"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9" fillId="7" borderId="16" xfId="0" applyFont="1" applyFill="1" applyBorder="1" applyAlignment="1">
      <alignment horizontal="left" vertical="top"/>
    </xf>
    <xf numFmtId="0" fontId="2" fillId="7" borderId="16" xfId="0" applyFont="1" applyFill="1" applyBorder="1" applyAlignment="1">
      <alignment horizontal="left" vertical="top"/>
    </xf>
    <xf numFmtId="0" fontId="2" fillId="0" borderId="0" xfId="0" applyFont="1" applyBorder="1" applyAlignment="1">
      <alignment horizontal="center" vertical="top" wrapText="1"/>
    </xf>
    <xf numFmtId="0" fontId="17" fillId="0" borderId="0" xfId="0" applyFont="1" applyBorder="1" applyAlignment="1">
      <alignment horizontal="left" vertical="center" wrapText="1" inden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indent="1"/>
    </xf>
    <xf numFmtId="0" fontId="0" fillId="0" borderId="0" xfId="0" applyFill="1" applyBorder="1" applyAlignment="1">
      <alignment horizontal="left" vertical="top" wrapText="1"/>
    </xf>
    <xf numFmtId="0" fontId="0" fillId="0" borderId="0" xfId="0" applyFill="1" applyBorder="1" applyAlignment="1">
      <alignment horizontal="left" vertical="center" wrapText="1" indent="1"/>
    </xf>
    <xf numFmtId="0" fontId="9" fillId="7" borderId="16" xfId="0" applyFont="1" applyFill="1" applyBorder="1" applyAlignment="1">
      <alignment horizontal="center" vertical="top"/>
    </xf>
    <xf numFmtId="0" fontId="2" fillId="7" borderId="26" xfId="0" applyFont="1" applyFill="1" applyBorder="1" applyAlignment="1">
      <alignment horizontal="center" vertical="top" wrapText="1"/>
    </xf>
    <xf numFmtId="0" fontId="9" fillId="8" borderId="10" xfId="0" applyFont="1" applyFill="1" applyBorder="1" applyAlignment="1">
      <alignment horizontal="left" vertical="top" wrapText="1"/>
    </xf>
    <xf numFmtId="0" fontId="12" fillId="8" borderId="26" xfId="0" applyFont="1" applyFill="1" applyBorder="1" applyAlignment="1">
      <alignment horizontal="left" vertical="center" wrapText="1" indent="1"/>
    </xf>
    <xf numFmtId="0" fontId="0" fillId="2" borderId="0" xfId="0" applyFill="1" applyAlignment="1">
      <alignment wrapText="1"/>
    </xf>
    <xf numFmtId="0" fontId="0" fillId="3" borderId="2" xfId="0"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2" fillId="4" borderId="2" xfId="0" applyFont="1" applyFill="1" applyBorder="1" applyAlignment="1">
      <alignment horizontal="center"/>
    </xf>
    <xf numFmtId="0" fontId="18" fillId="2" borderId="7" xfId="0" applyFont="1" applyFill="1" applyBorder="1" applyAlignment="1">
      <alignment horizontal="left" wrapText="1"/>
    </xf>
    <xf numFmtId="1" fontId="18" fillId="0" borderId="8" xfId="0" applyNumberFormat="1" applyFont="1" applyBorder="1" applyAlignment="1">
      <alignment horizontal="right" wrapText="1"/>
    </xf>
    <xf numFmtId="9" fontId="18" fillId="0" borderId="8" xfId="1" applyFont="1" applyFill="1" applyBorder="1" applyAlignment="1">
      <alignment horizontal="right" wrapText="1"/>
    </xf>
    <xf numFmtId="9" fontId="18" fillId="0" borderId="9" xfId="1" applyFont="1" applyFill="1" applyBorder="1" applyAlignment="1">
      <alignment horizontal="right" wrapText="1"/>
    </xf>
    <xf numFmtId="9" fontId="18" fillId="0" borderId="17" xfId="1" applyFont="1" applyFill="1" applyBorder="1" applyAlignment="1">
      <alignment horizontal="right" wrapText="1"/>
    </xf>
    <xf numFmtId="0" fontId="10" fillId="2" borderId="0" xfId="0" applyFont="1" applyFill="1"/>
    <xf numFmtId="0" fontId="18" fillId="3" borderId="2" xfId="0" applyFont="1" applyFill="1" applyBorder="1" applyAlignment="1">
      <alignment horizontal="left" wrapText="1"/>
    </xf>
    <xf numFmtId="9" fontId="18" fillId="3" borderId="2" xfId="1" applyFont="1" applyFill="1" applyBorder="1" applyAlignment="1">
      <alignment horizontal="right" wrapText="1"/>
    </xf>
    <xf numFmtId="9" fontId="18" fillId="4" borderId="2" xfId="1" applyFont="1" applyFill="1" applyBorder="1" applyAlignment="1">
      <alignment horizontal="right" wrapText="1"/>
    </xf>
    <xf numFmtId="0" fontId="19" fillId="2" borderId="7" xfId="0" applyFont="1" applyFill="1" applyBorder="1" applyAlignment="1">
      <alignment horizontal="left" wrapText="1"/>
    </xf>
    <xf numFmtId="1" fontId="19" fillId="0" borderId="8" xfId="0" applyNumberFormat="1" applyFont="1" applyBorder="1" applyAlignment="1">
      <alignment horizontal="right" wrapText="1"/>
    </xf>
    <xf numFmtId="9" fontId="19" fillId="0" borderId="8" xfId="1" applyFont="1" applyFill="1" applyBorder="1" applyAlignment="1">
      <alignment horizontal="right" wrapText="1"/>
    </xf>
    <xf numFmtId="2" fontId="19" fillId="0" borderId="8" xfId="0" applyNumberFormat="1" applyFont="1" applyBorder="1" applyAlignment="1">
      <alignment horizontal="right" wrapText="1"/>
    </xf>
    <xf numFmtId="0" fontId="18" fillId="2" borderId="9" xfId="0" applyFont="1" applyFill="1" applyBorder="1" applyAlignment="1">
      <alignment horizontal="left" wrapText="1"/>
    </xf>
    <xf numFmtId="10" fontId="18" fillId="0" borderId="17" xfId="0" applyNumberFormat="1" applyFont="1" applyBorder="1" applyAlignment="1">
      <alignment horizontal="right" wrapText="1"/>
    </xf>
    <xf numFmtId="1" fontId="10" fillId="2" borderId="0" xfId="0" applyNumberFormat="1" applyFont="1" applyFill="1"/>
    <xf numFmtId="0" fontId="19" fillId="3" borderId="2" xfId="0" applyFont="1" applyFill="1" applyBorder="1" applyAlignment="1">
      <alignment horizontal="left" wrapText="1"/>
    </xf>
    <xf numFmtId="9" fontId="19" fillId="3" borderId="2" xfId="1" applyFont="1" applyFill="1" applyBorder="1" applyAlignment="1">
      <alignment horizontal="right" wrapText="1"/>
    </xf>
    <xf numFmtId="2" fontId="19" fillId="3" borderId="2" xfId="0" applyNumberFormat="1" applyFont="1" applyFill="1" applyBorder="1" applyAlignment="1">
      <alignment horizontal="right" wrapText="1"/>
    </xf>
    <xf numFmtId="9" fontId="19" fillId="4" borderId="2" xfId="1" applyFont="1" applyFill="1" applyBorder="1" applyAlignment="1">
      <alignment horizontal="right" wrapText="1"/>
    </xf>
    <xf numFmtId="0" fontId="18" fillId="4" borderId="2" xfId="0" applyFont="1" applyFill="1" applyBorder="1" applyAlignment="1">
      <alignment horizontal="left" wrapText="1"/>
    </xf>
    <xf numFmtId="10" fontId="18" fillId="4" borderId="2" xfId="0" applyNumberFormat="1" applyFont="1" applyFill="1" applyBorder="1" applyAlignment="1">
      <alignment horizontal="right" wrapText="1"/>
    </xf>
    <xf numFmtId="0" fontId="10" fillId="2" borderId="0" xfId="0" applyFont="1" applyFill="1" applyAlignment="1">
      <alignment wrapText="1"/>
    </xf>
    <xf numFmtId="0" fontId="20" fillId="2" borderId="0" xfId="0" applyFont="1" applyFill="1"/>
    <xf numFmtId="0" fontId="21" fillId="2" borderId="0" xfId="0" applyFont="1" applyFill="1"/>
    <xf numFmtId="0" fontId="18" fillId="2" borderId="0" xfId="0" applyFont="1" applyFill="1" applyAlignment="1">
      <alignment horizontal="left" wrapText="1"/>
    </xf>
    <xf numFmtId="0" fontId="10" fillId="3" borderId="2" xfId="0" applyFont="1" applyFill="1" applyBorder="1"/>
    <xf numFmtId="0" fontId="19"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2" borderId="3" xfId="0" applyFont="1" applyFill="1" applyBorder="1" applyAlignment="1">
      <alignment horizontal="right" vertical="center" wrapText="1"/>
    </xf>
    <xf numFmtId="0" fontId="19" fillId="2" borderId="19" xfId="0" applyFont="1" applyFill="1" applyBorder="1" applyAlignment="1">
      <alignment horizontal="right" vertical="center" wrapText="1"/>
    </xf>
    <xf numFmtId="0" fontId="19" fillId="2" borderId="6" xfId="0" applyFont="1" applyFill="1" applyBorder="1" applyAlignment="1">
      <alignment horizontal="right" vertical="center" wrapText="1"/>
    </xf>
    <xf numFmtId="0" fontId="19" fillId="2" borderId="17" xfId="0" applyFont="1" applyFill="1" applyBorder="1" applyAlignment="1">
      <alignment horizontal="right" vertical="center" wrapText="1"/>
    </xf>
    <xf numFmtId="0" fontId="11" fillId="3" borderId="2" xfId="0" applyFont="1" applyFill="1" applyBorder="1" applyAlignment="1">
      <alignment horizontal="center" wrapText="1"/>
    </xf>
    <xf numFmtId="0" fontId="11" fillId="4" borderId="2" xfId="0" applyFont="1" applyFill="1" applyBorder="1" applyAlignment="1">
      <alignment horizontal="center" wrapText="1"/>
    </xf>
    <xf numFmtId="0" fontId="18" fillId="2" borderId="11" xfId="0" applyFont="1" applyFill="1" applyBorder="1" applyAlignment="1">
      <alignment horizontal="left" wrapText="1"/>
    </xf>
    <xf numFmtId="1" fontId="18" fillId="0" borderId="17" xfId="0" applyNumberFormat="1" applyFont="1" applyBorder="1" applyAlignment="1">
      <alignment horizontal="right" wrapText="1"/>
    </xf>
    <xf numFmtId="0" fontId="10" fillId="2" borderId="17" xfId="0" applyFont="1" applyFill="1" applyBorder="1"/>
    <xf numFmtId="0" fontId="18" fillId="2" borderId="17" xfId="0" applyFont="1" applyFill="1" applyBorder="1" applyAlignment="1">
      <alignment horizontal="right" wrapText="1"/>
    </xf>
    <xf numFmtId="0" fontId="19" fillId="2" borderId="8" xfId="0" applyFont="1" applyFill="1" applyBorder="1" applyAlignment="1">
      <alignment horizontal="right" wrapText="1"/>
    </xf>
    <xf numFmtId="0" fontId="18" fillId="2" borderId="17" xfId="0" applyFont="1" applyFill="1" applyBorder="1" applyAlignment="1">
      <alignment horizontal="left" wrapText="1"/>
    </xf>
    <xf numFmtId="0" fontId="10" fillId="4" borderId="2" xfId="0" applyFont="1" applyFill="1" applyBorder="1"/>
    <xf numFmtId="0" fontId="10" fillId="0" borderId="0" xfId="0" applyFont="1"/>
    <xf numFmtId="0" fontId="19" fillId="2" borderId="5" xfId="0" applyFont="1" applyFill="1" applyBorder="1" applyAlignment="1">
      <alignment horizontal="right" vertical="center" wrapText="1"/>
    </xf>
    <xf numFmtId="0" fontId="10" fillId="0" borderId="17" xfId="0" applyFont="1" applyBorder="1"/>
    <xf numFmtId="9" fontId="18" fillId="0" borderId="17" xfId="0" applyNumberFormat="1" applyFont="1" applyBorder="1" applyAlignment="1">
      <alignment horizontal="right" wrapText="1"/>
    </xf>
    <xf numFmtId="9" fontId="18" fillId="2" borderId="17" xfId="0" applyNumberFormat="1" applyFont="1" applyFill="1" applyBorder="1" applyAlignment="1">
      <alignment horizontal="left" wrapText="1"/>
    </xf>
    <xf numFmtId="9" fontId="18" fillId="2" borderId="8" xfId="0" applyNumberFormat="1" applyFont="1" applyFill="1" applyBorder="1" applyAlignment="1">
      <alignment horizontal="left" wrapText="1"/>
    </xf>
    <xf numFmtId="9" fontId="18" fillId="3" borderId="2" xfId="1" applyFont="1" applyFill="1" applyBorder="1" applyAlignment="1">
      <alignment horizontal="left" wrapText="1"/>
    </xf>
    <xf numFmtId="0" fontId="18" fillId="0" borderId="17" xfId="0" applyFont="1" applyBorder="1" applyAlignment="1">
      <alignment horizontal="right" wrapText="1"/>
    </xf>
    <xf numFmtId="0" fontId="19" fillId="0" borderId="8" xfId="0" applyFont="1" applyBorder="1" applyAlignment="1">
      <alignment horizontal="right" wrapText="1"/>
    </xf>
    <xf numFmtId="10" fontId="19" fillId="0" borderId="8" xfId="0" applyNumberFormat="1" applyFont="1" applyBorder="1" applyAlignment="1">
      <alignment horizontal="right" wrapText="1"/>
    </xf>
    <xf numFmtId="0" fontId="18" fillId="2" borderId="8" xfId="0" applyFont="1" applyFill="1" applyBorder="1" applyAlignment="1">
      <alignment horizontal="left"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2" borderId="0" xfId="0" applyFill="1"/>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6" fillId="2" borderId="0" xfId="0" applyFont="1" applyFill="1" applyAlignment="1">
      <alignment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0" fillId="2" borderId="0" xfId="0" applyFill="1" applyAlignment="1">
      <alignment horizontal="center"/>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2" borderId="0" xfId="0" applyFill="1" applyAlignment="1">
      <alignment horizontal="center" vertical="top"/>
    </xf>
    <xf numFmtId="0" fontId="8" fillId="2" borderId="0" xfId="0" applyFont="1" applyFill="1" applyAlignment="1">
      <alignment horizont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0" fillId="3" borderId="2" xfId="0" applyFont="1" applyFill="1" applyBorder="1" applyAlignment="1">
      <alignment horizontal="left"/>
    </xf>
    <xf numFmtId="0" fontId="0" fillId="3" borderId="2" xfId="0" applyFill="1" applyBorder="1" applyAlignment="1">
      <alignment horizontal="left"/>
    </xf>
    <xf numFmtId="0" fontId="0" fillId="2" borderId="0" xfId="0" applyFill="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Age de la personne enquêtée</a:t>
            </a:r>
            <a:r>
              <a:rPr lang="en-US" baseline="0">
                <a:solidFill>
                  <a:schemeClr val="tx1"/>
                </a:solidFill>
              </a:rPr>
              <a:t>  </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'Profil de l''enquete'!$L$9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FB-43E3-A211-4351840A36A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l''enquete'!$N$10:$N$13</c:f>
                <c:numCache>
                  <c:formatCode>0%</c:formatCode>
                  <c:ptCount val="4"/>
                  <c:pt idx="0">
                    <c:v>7.771653543307086E-2</c:v>
                  </c:pt>
                  <c:pt idx="1">
                    <c:v>7.0000000000000007E-2</c:v>
                  </c:pt>
                  <c:pt idx="2">
                    <c:v>4.4645669291338563E-2</c:v>
                  </c:pt>
                  <c:pt idx="3">
                    <c:v>6.866141732283465E-2</c:v>
                  </c:pt>
                </c:numCache>
              </c:numRef>
            </c:plus>
            <c:minus>
              <c:numRef>
                <c:f>'Profil de l''enquete'!$M$10:$M$13</c:f>
                <c:numCache>
                  <c:formatCode>0%</c:formatCode>
                  <c:ptCount val="4"/>
                  <c:pt idx="0">
                    <c:v>2.2283464566929145E-2</c:v>
                  </c:pt>
                  <c:pt idx="1">
                    <c:v>9.1023622047244096E-2</c:v>
                  </c:pt>
                  <c:pt idx="2">
                    <c:v>1.5354330708661434E-2</c:v>
                  </c:pt>
                  <c:pt idx="3">
                    <c:v>1.133858267716531E-2</c:v>
                  </c:pt>
                </c:numCache>
              </c:numRef>
            </c:minus>
            <c:spPr>
              <a:noFill/>
              <a:ln w="0" cap="flat" cmpd="sng" algn="ctr">
                <a:solidFill>
                  <a:schemeClr val="tx1"/>
                </a:solidFill>
                <a:round/>
              </a:ln>
              <a:effectLst/>
            </c:spPr>
          </c:errBars>
          <c:cat>
            <c:strRef>
              <c:f>'Profil de l''enquete'!$K$10:$K$13</c:f>
              <c:strCache>
                <c:ptCount val="4"/>
                <c:pt idx="0">
                  <c:v>Age 18-25</c:v>
                </c:pt>
                <c:pt idx="1">
                  <c:v>Age 26-35</c:v>
                </c:pt>
                <c:pt idx="2">
                  <c:v>Age 35-60</c:v>
                </c:pt>
                <c:pt idx="3">
                  <c:v>Age 60+</c:v>
                </c:pt>
              </c:strCache>
            </c:strRef>
          </c:cat>
          <c:val>
            <c:numRef>
              <c:f>'Profil de l''enquete'!$L$10:$L$13</c:f>
              <c:numCache>
                <c:formatCode>0%</c:formatCode>
                <c:ptCount val="4"/>
                <c:pt idx="0">
                  <c:v>0.23228346456692914</c:v>
                </c:pt>
                <c:pt idx="1">
                  <c:v>0.3110236220472441</c:v>
                </c:pt>
                <c:pt idx="2">
                  <c:v>0.16535433070866143</c:v>
                </c:pt>
                <c:pt idx="3">
                  <c:v>0.29133858267716534</c:v>
                </c:pt>
              </c:numCache>
            </c:numRef>
          </c:val>
          <c:extLst>
            <c:ext xmlns:c16="http://schemas.microsoft.com/office/drawing/2014/chart" uri="{C3380CC4-5D6E-409C-BE32-E72D297353CC}">
              <c16:uniqueId val="{00000001-F7FB-43E3-A211-4351840A36A3}"/>
            </c:ext>
          </c:extLst>
        </c:ser>
        <c:ser>
          <c:idx val="5"/>
          <c:order val="1"/>
          <c:tx>
            <c:strRef>
              <c:f>'Profil de l''enquete'!$O$9</c:f>
              <c:strCache>
                <c:ptCount val="1"/>
                <c:pt idx="0">
                  <c:v>Femme (N=246)</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l''enquete'!$Q$10:$Q$13</c:f>
                <c:numCache>
                  <c:formatCode>0%</c:formatCode>
                  <c:ptCount val="4"/>
                  <c:pt idx="0">
                    <c:v>7.5121951219512206E-2</c:v>
                  </c:pt>
                  <c:pt idx="1">
                    <c:v>3.6991869918699183E-2</c:v>
                  </c:pt>
                  <c:pt idx="2">
                    <c:v>7.0000000000000034E-2</c:v>
                  </c:pt>
                  <c:pt idx="3">
                    <c:v>7.0000000000000007E-2</c:v>
                  </c:pt>
                </c:numCache>
              </c:numRef>
            </c:plus>
            <c:minus>
              <c:numRef>
                <c:f>'Profil de l''enquete'!$P$10:$P$13</c:f>
                <c:numCache>
                  <c:formatCode>0%</c:formatCode>
                  <c:ptCount val="4"/>
                  <c:pt idx="0">
                    <c:v>1.5000000000000013E-2</c:v>
                  </c:pt>
                  <c:pt idx="1">
                    <c:v>1.5000000000000013E-2</c:v>
                  </c:pt>
                  <c:pt idx="2">
                    <c:v>0.06</c:v>
                  </c:pt>
                  <c:pt idx="3">
                    <c:v>1.4999999999999999E-2</c:v>
                  </c:pt>
                </c:numCache>
              </c:numRef>
            </c:minus>
            <c:spPr>
              <a:noFill/>
              <a:ln w="0" cap="flat" cmpd="sng" algn="ctr">
                <a:solidFill>
                  <a:schemeClr val="tx1"/>
                </a:solidFill>
                <a:round/>
              </a:ln>
              <a:effectLst/>
            </c:spPr>
          </c:errBars>
          <c:cat>
            <c:strRef>
              <c:f>'Profil de l''enquete'!$K$10:$K$13</c:f>
              <c:strCache>
                <c:ptCount val="4"/>
                <c:pt idx="0">
                  <c:v>Age 18-25</c:v>
                </c:pt>
                <c:pt idx="1">
                  <c:v>Age 26-35</c:v>
                </c:pt>
                <c:pt idx="2">
                  <c:v>Age 35-60</c:v>
                </c:pt>
                <c:pt idx="3">
                  <c:v>Age 60+</c:v>
                </c:pt>
              </c:strCache>
            </c:strRef>
          </c:cat>
          <c:val>
            <c:numRef>
              <c:f>'Profil de l''enquete'!$O$10:$O$13</c:f>
              <c:numCache>
                <c:formatCode>0%</c:formatCode>
                <c:ptCount val="4"/>
                <c:pt idx="0">
                  <c:v>0.3048780487804878</c:v>
                </c:pt>
                <c:pt idx="1">
                  <c:v>0.31300813008130079</c:v>
                </c:pt>
                <c:pt idx="2">
                  <c:v>0.24796747967479674</c:v>
                </c:pt>
                <c:pt idx="3">
                  <c:v>0.13414634146341464</c:v>
                </c:pt>
              </c:numCache>
            </c:numRef>
          </c:val>
          <c:extLst>
            <c:ext xmlns:c16="http://schemas.microsoft.com/office/drawing/2014/chart" uri="{C3380CC4-5D6E-409C-BE32-E72D297353CC}">
              <c16:uniqueId val="{00000002-F7FB-43E3-A211-4351840A36A3}"/>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Awareness of search</a:t>
            </a:r>
            <a:r>
              <a:rPr lang="en-US" baseline="0">
                <a:solidFill>
                  <a:schemeClr val="tx1"/>
                </a:solidFill>
              </a:rPr>
              <a:t> for cases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1320811633374572"/>
          <c:w val="0.91609317901809151"/>
          <c:h val="0.73531650304487828"/>
        </c:manualLayout>
      </c:layout>
      <c:barChart>
        <c:barDir val="col"/>
        <c:grouping val="clustered"/>
        <c:varyColors val="0"/>
        <c:ser>
          <c:idx val="0"/>
          <c:order val="0"/>
          <c:tx>
            <c:strRef>
              <c:f>Surveillance!$L$9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4E-4B26-B89C-3D104288D0D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Surveillance!$N$10:$N$12</c:f>
                <c:numCache>
                  <c:formatCode>0%</c:formatCode>
                  <c:ptCount val="3"/>
                  <c:pt idx="0">
                    <c:v>4.6299212598425177E-2</c:v>
                  </c:pt>
                  <c:pt idx="1">
                    <c:v>4.1496062992125993E-2</c:v>
                  </c:pt>
                  <c:pt idx="2">
                    <c:v>2.2204724409448817E-2</c:v>
                  </c:pt>
                </c:numCache>
              </c:numRef>
            </c:plus>
            <c:minus>
              <c:numRef>
                <c:f>Surveillance!$M$10:$M$12</c:f>
                <c:numCache>
                  <c:formatCode>0%</c:formatCode>
                  <c:ptCount val="3"/>
                  <c:pt idx="0">
                    <c:v>1.3700787401574821E-2</c:v>
                  </c:pt>
                  <c:pt idx="1">
                    <c:v>6.8503937007873994E-2</c:v>
                  </c:pt>
                  <c:pt idx="2">
                    <c:v>0.12779527559055118</c:v>
                  </c:pt>
                </c:numCache>
              </c:numRef>
            </c:minus>
            <c:spPr>
              <a:noFill/>
              <a:ln w="12700" cap="flat" cmpd="sng" algn="ctr">
                <a:solidFill>
                  <a:schemeClr val="tx1"/>
                </a:solidFill>
                <a:round/>
              </a:ln>
              <a:effectLst/>
            </c:spPr>
          </c:errBars>
          <c:cat>
            <c:strRef>
              <c:f>Surveillance!$K$10:$K$12</c:f>
              <c:strCache>
                <c:ptCount val="3"/>
                <c:pt idx="0">
                  <c:v>Oui</c:v>
                </c:pt>
                <c:pt idx="1">
                  <c:v>Non</c:v>
                </c:pt>
                <c:pt idx="2">
                  <c:v>Je ne sais pas</c:v>
                </c:pt>
              </c:strCache>
            </c:strRef>
          </c:cat>
          <c:val>
            <c:numRef>
              <c:f>Surveillance!$L$10:$L$12</c:f>
              <c:numCache>
                <c:formatCode>0%</c:formatCode>
                <c:ptCount val="3"/>
                <c:pt idx="0">
                  <c:v>0.39370078740157483</c:v>
                </c:pt>
                <c:pt idx="1">
                  <c:v>0.46850393700787402</c:v>
                </c:pt>
                <c:pt idx="2">
                  <c:v>0.13779527559055119</c:v>
                </c:pt>
              </c:numCache>
            </c:numRef>
          </c:val>
          <c:extLst>
            <c:ext xmlns:c16="http://schemas.microsoft.com/office/drawing/2014/chart" uri="{C3380CC4-5D6E-409C-BE32-E72D297353CC}">
              <c16:uniqueId val="{00000001-8D4E-4B26-B89C-3D104288D0DD}"/>
            </c:ext>
          </c:extLst>
        </c:ser>
        <c:ser>
          <c:idx val="3"/>
          <c:order val="3"/>
          <c:tx>
            <c:strRef>
              <c:f>Surveillance!$O$9</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Surveillance!$Q$10:$Q$12</c:f>
                <c:numCache>
                  <c:formatCode>0%</c:formatCode>
                  <c:ptCount val="3"/>
                  <c:pt idx="0">
                    <c:v>6.1788617886178843E-2</c:v>
                  </c:pt>
                  <c:pt idx="1">
                    <c:v>5.6666666666666698E-2</c:v>
                  </c:pt>
                  <c:pt idx="2">
                    <c:v>9.1544715447154465E-2</c:v>
                  </c:pt>
                </c:numCache>
              </c:numRef>
            </c:plus>
            <c:minus>
              <c:numRef>
                <c:f>Surveillance!$P$10:$P$12</c:f>
                <c:numCache>
                  <c:formatCode>0%</c:formatCode>
                  <c:ptCount val="3"/>
                  <c:pt idx="0">
                    <c:v>3.8211382113821135E-2</c:v>
                  </c:pt>
                  <c:pt idx="1">
                    <c:v>3.3333333333333326E-2</c:v>
                  </c:pt>
                  <c:pt idx="2">
                    <c:v>1.8455284552845529E-2</c:v>
                  </c:pt>
                </c:numCache>
              </c:numRef>
            </c:minus>
            <c:spPr>
              <a:noFill/>
              <a:ln w="9525" cap="flat" cmpd="sng" algn="ctr">
                <a:solidFill>
                  <a:schemeClr val="tx1"/>
                </a:solidFill>
                <a:round/>
              </a:ln>
              <a:effectLst/>
            </c:spPr>
          </c:errBars>
          <c:cat>
            <c:strRef>
              <c:f>Surveillance!$K$10:$K$12</c:f>
              <c:strCache>
                <c:ptCount val="3"/>
                <c:pt idx="0">
                  <c:v>Oui</c:v>
                </c:pt>
                <c:pt idx="1">
                  <c:v>Non</c:v>
                </c:pt>
                <c:pt idx="2">
                  <c:v>Je ne sais pas</c:v>
                </c:pt>
              </c:strCache>
            </c:strRef>
          </c:cat>
          <c:val>
            <c:numRef>
              <c:f>Surveillance!$O$10:$O$12</c:f>
              <c:numCache>
                <c:formatCode>0%</c:formatCode>
                <c:ptCount val="3"/>
                <c:pt idx="0">
                  <c:v>0.63821138211382111</c:v>
                </c:pt>
                <c:pt idx="1">
                  <c:v>0.33333333333333331</c:v>
                </c:pt>
                <c:pt idx="2">
                  <c:v>2.8455284552845527E-2</c:v>
                </c:pt>
              </c:numCache>
            </c:numRef>
          </c:val>
          <c:extLst xmlns:c15="http://schemas.microsoft.com/office/drawing/2012/chart">
            <c:ext xmlns:c16="http://schemas.microsoft.com/office/drawing/2014/chart" uri="{C3380CC4-5D6E-409C-BE32-E72D297353CC}">
              <c16:uniqueId val="{00000007-8D4E-4B26-B89C-3D104288D0DD}"/>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Surveillance!$M$9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Surveillance!$K$10:$K$12</c15:sqref>
                        </c15:formulaRef>
                      </c:ext>
                    </c:extLst>
                    <c:strCache>
                      <c:ptCount val="3"/>
                      <c:pt idx="0">
                        <c:v>Oui</c:v>
                      </c:pt>
                      <c:pt idx="1">
                        <c:v>Non</c:v>
                      </c:pt>
                      <c:pt idx="2">
                        <c:v>Je ne sais pas</c:v>
                      </c:pt>
                    </c:strCache>
                  </c:strRef>
                </c:cat>
                <c:val>
                  <c:numRef>
                    <c:extLst>
                      <c:ext uri="{02D57815-91ED-43cb-92C2-25804820EDAC}">
                        <c15:formulaRef>
                          <c15:sqref>Surveillance!$M$10:$M$12</c15:sqref>
                        </c15:formulaRef>
                      </c:ext>
                    </c:extLst>
                    <c:numCache>
                      <c:formatCode>0%</c:formatCode>
                      <c:ptCount val="3"/>
                      <c:pt idx="0">
                        <c:v>1.3700787401574821E-2</c:v>
                      </c:pt>
                      <c:pt idx="1">
                        <c:v>6.8503937007873994E-2</c:v>
                      </c:pt>
                      <c:pt idx="2">
                        <c:v>0.12779527559055118</c:v>
                      </c:pt>
                    </c:numCache>
                  </c:numRef>
                </c:val>
                <c:extLst>
                  <c:ext xmlns:c16="http://schemas.microsoft.com/office/drawing/2014/chart" uri="{C3380CC4-5D6E-409C-BE32-E72D297353CC}">
                    <c16:uniqueId val="{00000002-8D4E-4B26-B89C-3D104288D0D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Surveillance!$N$9</c15:sqref>
                        </c15:formulaRef>
                      </c:ext>
                    </c:extLst>
                    <c:strCache>
                      <c:ptCount val="1"/>
                      <c:pt idx="0">
                        <c:v>upper bar</c:v>
                      </c:pt>
                    </c:strCache>
                  </c:strRef>
                </c:tx>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Surveillance!$N$10:$N$12</c15:sqref>
                        </c15:formulaRef>
                      </c:ext>
                    </c:extLst>
                    <c:numCache>
                      <c:formatCode>0%</c:formatCode>
                      <c:ptCount val="3"/>
                      <c:pt idx="0">
                        <c:v>4.6299212598425177E-2</c:v>
                      </c:pt>
                      <c:pt idx="1">
                        <c:v>4.1496062992125993E-2</c:v>
                      </c:pt>
                      <c:pt idx="2">
                        <c:v>2.2204724409448817E-2</c:v>
                      </c:pt>
                    </c:numCache>
                  </c:numRef>
                </c:val>
                <c:extLst xmlns:c15="http://schemas.microsoft.com/office/drawing/2012/chart">
                  <c:ext xmlns:c16="http://schemas.microsoft.com/office/drawing/2014/chart" uri="{C3380CC4-5D6E-409C-BE32-E72D297353CC}">
                    <c16:uniqueId val="{00000006-8D4E-4B26-B89C-3D104288D0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Surveillance!$P$9</c15:sqref>
                        </c15:formulaRef>
                      </c:ext>
                    </c:extLst>
                    <c:strCache>
                      <c:ptCount val="1"/>
                      <c:pt idx="0">
                        <c:v>lower bar</c:v>
                      </c:pt>
                    </c:strCache>
                  </c:strRef>
                </c:tx>
                <c:spPr>
                  <a:solidFill>
                    <a:schemeClr val="accent2">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Surveillance!$P$10:$P$12</c15:sqref>
                        </c15:formulaRef>
                      </c:ext>
                    </c:extLst>
                    <c:numCache>
                      <c:formatCode>0%</c:formatCode>
                      <c:ptCount val="3"/>
                      <c:pt idx="0">
                        <c:v>3.8211382113821135E-2</c:v>
                      </c:pt>
                      <c:pt idx="1">
                        <c:v>3.3333333333333326E-2</c:v>
                      </c:pt>
                      <c:pt idx="2">
                        <c:v>1.8455284552845529E-2</c:v>
                      </c:pt>
                    </c:numCache>
                  </c:numRef>
                </c:val>
                <c:extLst xmlns:c15="http://schemas.microsoft.com/office/drawing/2012/chart">
                  <c:ext xmlns:c16="http://schemas.microsoft.com/office/drawing/2014/chart" uri="{C3380CC4-5D6E-409C-BE32-E72D297353CC}">
                    <c16:uniqueId val="{00000003-8D4E-4B26-B89C-3D104288D0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Surveillance!$Q$9</c15:sqref>
                        </c15:formulaRef>
                      </c:ext>
                    </c:extLst>
                    <c:strCache>
                      <c:ptCount val="1"/>
                      <c:pt idx="0">
                        <c:v>upper bar</c:v>
                      </c:pt>
                    </c:strCache>
                  </c:strRef>
                </c:tx>
                <c:spPr>
                  <a:solidFill>
                    <a:schemeClr val="accent2">
                      <a:shade val="44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Surveillance!$Q$10:$Q$11</c15:sqref>
                          </c15:formulaRef>
                        </c:ext>
                      </c:extLst>
                      <c:numCache>
                        <c:formatCode>0%</c:formatCode>
                        <c:ptCount val="2"/>
                        <c:pt idx="0">
                          <c:v>6.1788617886178843E-2</c:v>
                        </c:pt>
                        <c:pt idx="1">
                          <c:v>5.6666666666666698E-2</c:v>
                        </c:pt>
                      </c:numCache>
                    </c:numRef>
                  </c:plus>
                  <c:minus>
                    <c:numRef>
                      <c:extLst xmlns:c15="http://schemas.microsoft.com/office/drawing/2012/chart">
                        <c:ext xmlns:c15="http://schemas.microsoft.com/office/drawing/2012/chart" uri="{02D57815-91ED-43cb-92C2-25804820EDAC}">
                          <c15:formulaRef>
                            <c15:sqref>Surveillance!$P$10:$P$11</c15:sqref>
                          </c15:formulaRef>
                        </c:ext>
                      </c:extLst>
                      <c:numCache>
                        <c:formatCode>0%</c:formatCode>
                        <c:ptCount val="2"/>
                        <c:pt idx="0">
                          <c:v>3.8211382113821135E-2</c:v>
                        </c:pt>
                        <c:pt idx="1">
                          <c:v>3.3333333333333326E-2</c:v>
                        </c:pt>
                      </c:numCache>
                    </c:numRef>
                  </c:minus>
                  <c:spPr>
                    <a:noFill/>
                    <a:ln w="12700" cap="flat" cmpd="sng" algn="ctr">
                      <a:solidFill>
                        <a:schemeClr val="tx1"/>
                      </a:solidFill>
                      <a:round/>
                    </a:ln>
                    <a:effectLst/>
                  </c:spPr>
                </c:errBars>
                <c:cat>
                  <c:strRef>
                    <c:extLst xmlns:c15="http://schemas.microsoft.com/office/drawing/2012/chart">
                      <c:ext xmlns:c15="http://schemas.microsoft.com/office/drawing/2012/chart" uri="{02D57815-91ED-43cb-92C2-25804820EDAC}">
                        <c15:formulaRef>
                          <c15:sqref>Surveillance!$K$10:$K$12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Surveillance!$Q$10:$Q$12</c15:sqref>
                        </c15:formulaRef>
                      </c:ext>
                    </c:extLst>
                    <c:numCache>
                      <c:formatCode>0%</c:formatCode>
                      <c:ptCount val="3"/>
                      <c:pt idx="0">
                        <c:v>6.1788617886178843E-2</c:v>
                      </c:pt>
                      <c:pt idx="1">
                        <c:v>5.6666666666666698E-2</c:v>
                      </c:pt>
                      <c:pt idx="2">
                        <c:v>9.1544715447154465E-2</c:v>
                      </c:pt>
                    </c:numCache>
                  </c:numRef>
                </c:val>
                <c:extLst xmlns:c15="http://schemas.microsoft.com/office/drawing/2012/chart">
                  <c:ext xmlns:c16="http://schemas.microsoft.com/office/drawing/2014/chart" uri="{C3380CC4-5D6E-409C-BE32-E72D297353CC}">
                    <c16:uniqueId val="{00000004-8D4E-4B26-B89C-3D104288D0DD}"/>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Reaction to community</a:t>
            </a:r>
            <a:r>
              <a:rPr lang="en-US" baseline="0">
                <a:solidFill>
                  <a:schemeClr val="tx1"/>
                </a:solidFill>
              </a:rPr>
              <a:t> member illness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3.5235935051611177E-2"/>
          <c:w val="0.91609317901809151"/>
          <c:h val="0.75500223749914264"/>
        </c:manualLayout>
      </c:layout>
      <c:barChart>
        <c:barDir val="col"/>
        <c:grouping val="clustered"/>
        <c:varyColors val="0"/>
        <c:ser>
          <c:idx val="0"/>
          <c:order val="0"/>
          <c:tx>
            <c:strRef>
              <c:f>Surveillance!$L$37</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Surveillance!$N$38:$N$47</c:f>
                <c:numCache>
                  <c:formatCode>0%</c:formatCode>
                  <c:ptCount val="10"/>
                  <c:pt idx="0">
                    <c:v>4.4881889763779534E-2</c:v>
                  </c:pt>
                  <c:pt idx="1">
                    <c:v>2.3385826771653545E-2</c:v>
                  </c:pt>
                  <c:pt idx="2">
                    <c:v>8.0314960629921273E-2</c:v>
                  </c:pt>
                  <c:pt idx="3">
                    <c:v>6.0078740157480326E-2</c:v>
                  </c:pt>
                  <c:pt idx="4">
                    <c:v>1.5511811023622049E-2</c:v>
                  </c:pt>
                  <c:pt idx="5">
                    <c:v>6.4566929133858253E-3</c:v>
                  </c:pt>
                  <c:pt idx="6">
                    <c:v>6.7952755905511808E-2</c:v>
                  </c:pt>
                  <c:pt idx="7">
                    <c:v>2.79527559055118E-2</c:v>
                  </c:pt>
                  <c:pt idx="8">
                    <c:v>3.6456692913385824E-2</c:v>
                  </c:pt>
                  <c:pt idx="9">
                    <c:v>2.7007874015748029E-2</c:v>
                  </c:pt>
                </c:numCache>
              </c:numRef>
            </c:plus>
            <c:minus>
              <c:numRef>
                <c:f>Surveillance!$M$38:$M$47</c:f>
                <c:numCache>
                  <c:formatCode>0%</c:formatCode>
                  <c:ptCount val="10"/>
                  <c:pt idx="0">
                    <c:v>5.1181102362204689E-3</c:v>
                  </c:pt>
                  <c:pt idx="1">
                    <c:v>1.6614173228346449E-2</c:v>
                  </c:pt>
                  <c:pt idx="2">
                    <c:v>9.6850393700787397E-3</c:v>
                  </c:pt>
                  <c:pt idx="3">
                    <c:v>7.9921259842519674E-2</c:v>
                  </c:pt>
                  <c:pt idx="4">
                    <c:v>6.4488188976377953E-2</c:v>
                  </c:pt>
                  <c:pt idx="5">
                    <c:v>2.3543307086614174E-2</c:v>
                  </c:pt>
                  <c:pt idx="6">
                    <c:v>0.10204724409448819</c:v>
                  </c:pt>
                  <c:pt idx="7">
                    <c:v>0.10204724409448819</c:v>
                  </c:pt>
                  <c:pt idx="8">
                    <c:v>3.3543307086614182E-2</c:v>
                  </c:pt>
                  <c:pt idx="9">
                    <c:v>4.2992125984251964E-2</c:v>
                  </c:pt>
                </c:numCache>
              </c:numRef>
            </c:minus>
            <c:spPr>
              <a:noFill/>
              <a:ln w="9525" cap="flat" cmpd="sng" algn="ctr">
                <a:solidFill>
                  <a:schemeClr val="tx1"/>
                </a:solidFill>
                <a:round/>
              </a:ln>
              <a:effectLst/>
            </c:spPr>
          </c:errBars>
          <c:cat>
            <c:strRef>
              <c:f>Surveillance!$K$38:$K$47</c:f>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f>Surveillance!$L$38:$L$47</c:f>
              <c:numCache>
                <c:formatCode>0%</c:formatCode>
                <c:ptCount val="10"/>
                <c:pt idx="0">
                  <c:v>5.5118110236220472E-2</c:v>
                </c:pt>
                <c:pt idx="1">
                  <c:v>8.6614173228346455E-2</c:v>
                </c:pt>
                <c:pt idx="2">
                  <c:v>1.968503937007874E-2</c:v>
                </c:pt>
                <c:pt idx="3">
                  <c:v>0.12992125984251968</c:v>
                </c:pt>
                <c:pt idx="4">
                  <c:v>9.4488188976377951E-2</c:v>
                </c:pt>
                <c:pt idx="5">
                  <c:v>0.15354330708661418</c:v>
                </c:pt>
                <c:pt idx="6">
                  <c:v>0.12204724409448819</c:v>
                </c:pt>
                <c:pt idx="7">
                  <c:v>0.12204724409448819</c:v>
                </c:pt>
                <c:pt idx="8">
                  <c:v>0.15354330708661418</c:v>
                </c:pt>
                <c:pt idx="9">
                  <c:v>6.2992125984251968E-2</c:v>
                </c:pt>
              </c:numCache>
            </c:numRef>
          </c:val>
          <c:extLst>
            <c:ext xmlns:c16="http://schemas.microsoft.com/office/drawing/2014/chart" uri="{C3380CC4-5D6E-409C-BE32-E72D297353CC}">
              <c16:uniqueId val="{00000001-67B8-4A2B-9986-7235E08440B2}"/>
            </c:ext>
          </c:extLst>
        </c:ser>
        <c:ser>
          <c:idx val="3"/>
          <c:order val="3"/>
          <c:tx>
            <c:strRef>
              <c:f>Surveillance!$O$37</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Surveillance!$Q$38:$Q$47</c:f>
                <c:numCache>
                  <c:formatCode>0%</c:formatCode>
                  <c:ptCount val="10"/>
                  <c:pt idx="0">
                    <c:v>7.048780487804876E-2</c:v>
                  </c:pt>
                  <c:pt idx="1">
                    <c:v>1.7398373983739834E-2</c:v>
                  </c:pt>
                  <c:pt idx="2">
                    <c:v>1.5609756097560976E-2</c:v>
                  </c:pt>
                  <c:pt idx="3">
                    <c:v>5.8373983739837404E-2</c:v>
                  </c:pt>
                  <c:pt idx="4">
                    <c:v>7.9349593495934956E-2</c:v>
                  </c:pt>
                  <c:pt idx="5">
                    <c:v>4.8048780487804893E-2</c:v>
                  </c:pt>
                  <c:pt idx="6">
                    <c:v>4.1788617886178853E-2</c:v>
                  </c:pt>
                  <c:pt idx="7">
                    <c:v>5.3983739837398376E-2</c:v>
                  </c:pt>
                  <c:pt idx="8">
                    <c:v>4.7804878048780489E-2</c:v>
                  </c:pt>
                  <c:pt idx="9">
                    <c:v>2.7154471544715446E-2</c:v>
                  </c:pt>
                </c:numCache>
              </c:numRef>
            </c:plus>
            <c:minus>
              <c:numRef>
                <c:f>Surveillance!$P$38:$P$47</c:f>
                <c:numCache>
                  <c:formatCode>0%</c:formatCode>
                  <c:ptCount val="10"/>
                  <c:pt idx="0">
                    <c:v>1.9512195121951209E-2</c:v>
                  </c:pt>
                  <c:pt idx="1">
                    <c:v>9.2601626016260152E-2</c:v>
                  </c:pt>
                  <c:pt idx="2">
                    <c:v>1.4390243902439025E-2</c:v>
                  </c:pt>
                  <c:pt idx="3">
                    <c:v>9.1626016260162604E-2</c:v>
                  </c:pt>
                  <c:pt idx="4">
                    <c:v>3.0650406504065038E-2</c:v>
                  </c:pt>
                  <c:pt idx="5">
                    <c:v>0.10195121951219512</c:v>
                  </c:pt>
                  <c:pt idx="6">
                    <c:v>0.11821138211382114</c:v>
                  </c:pt>
                  <c:pt idx="7">
                    <c:v>9.6016260162601619E-2</c:v>
                  </c:pt>
                  <c:pt idx="8">
                    <c:v>1.2195121951219513E-2</c:v>
                  </c:pt>
                  <c:pt idx="9">
                    <c:v>2.2845528455284557E-2</c:v>
                  </c:pt>
                </c:numCache>
              </c:numRef>
            </c:minus>
            <c:spPr>
              <a:noFill/>
              <a:ln w="12700" cap="flat" cmpd="sng" algn="ctr">
                <a:solidFill>
                  <a:schemeClr val="tx1"/>
                </a:solidFill>
                <a:round/>
              </a:ln>
              <a:effectLst/>
            </c:spPr>
          </c:errBars>
          <c:cat>
            <c:strRef>
              <c:f>Surveillance!$K$38:$K$47</c:f>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f>Surveillance!$O$38:$O$47</c:f>
              <c:numCache>
                <c:formatCode>0%</c:formatCode>
                <c:ptCount val="10"/>
                <c:pt idx="0">
                  <c:v>0.21951219512195122</c:v>
                </c:pt>
                <c:pt idx="1">
                  <c:v>0.16260162601626016</c:v>
                </c:pt>
                <c:pt idx="2">
                  <c:v>2.4390243902439025E-2</c:v>
                </c:pt>
                <c:pt idx="3">
                  <c:v>0.1016260162601626</c:v>
                </c:pt>
                <c:pt idx="4">
                  <c:v>4.065040650406504E-2</c:v>
                </c:pt>
                <c:pt idx="5">
                  <c:v>0.12195121951219512</c:v>
                </c:pt>
                <c:pt idx="6">
                  <c:v>0.13821138211382114</c:v>
                </c:pt>
                <c:pt idx="7">
                  <c:v>0.12601626016260162</c:v>
                </c:pt>
                <c:pt idx="8">
                  <c:v>1.2195121951219513E-2</c:v>
                </c:pt>
                <c:pt idx="9">
                  <c:v>5.2845528455284556E-2</c:v>
                </c:pt>
              </c:numCache>
            </c:numRef>
          </c:val>
          <c:extLst>
            <c:ext xmlns:c16="http://schemas.microsoft.com/office/drawing/2014/chart" uri="{C3380CC4-5D6E-409C-BE32-E72D297353CC}">
              <c16:uniqueId val="{00000002-67B8-4A2B-9986-7235E08440B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Surveillance!$M$19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Surveillance!$K$38:$K$47</c15:sqref>
                        </c15:formulaRef>
                      </c:ext>
                    </c:extLst>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extLst>
                      <c:ext uri="{02D57815-91ED-43cb-92C2-25804820EDAC}">
                        <c15:formulaRef>
                          <c15:sqref>Surveillance!$M$20:$M$30</c15:sqref>
                        </c15:formulaRef>
                      </c:ext>
                    </c:extLst>
                    <c:numCache>
                      <c:formatCode>0%</c:formatCode>
                      <c:ptCount val="11"/>
                      <c:pt idx="0">
                        <c:v>1.1181102362204723E-2</c:v>
                      </c:pt>
                      <c:pt idx="1">
                        <c:v>8.2362204724409444E-2</c:v>
                      </c:pt>
                      <c:pt idx="2">
                        <c:v>6.0866141732283462E-2</c:v>
                      </c:pt>
                      <c:pt idx="3">
                        <c:v>4.0551181102362208E-2</c:v>
                      </c:pt>
                      <c:pt idx="4">
                        <c:v>1.3307086614173229E-2</c:v>
                      </c:pt>
                      <c:pt idx="5">
                        <c:v>2.5118110236220473E-2</c:v>
                      </c:pt>
                      <c:pt idx="6">
                        <c:v>0.10992125984251967</c:v>
                      </c:pt>
                      <c:pt idx="7">
                        <c:v>8.6299212598425198E-2</c:v>
                      </c:pt>
                      <c:pt idx="8">
                        <c:v>8.6299212598425198E-2</c:v>
                      </c:pt>
                      <c:pt idx="9">
                        <c:v>9.0236220472440939E-2</c:v>
                      </c:pt>
                      <c:pt idx="10">
                        <c:v>0.12385826771653545</c:v>
                      </c:pt>
                    </c:numCache>
                  </c:numRef>
                </c:val>
                <c:extLst>
                  <c:ext xmlns:c16="http://schemas.microsoft.com/office/drawing/2014/chart" uri="{C3380CC4-5D6E-409C-BE32-E72D297353CC}">
                    <c16:uniqueId val="{00000003-67B8-4A2B-9986-7235E08440B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Surveillance!$N$19</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Surveillance!$K$38:$K$47</c15:sqref>
                        </c15:formulaRef>
                      </c:ext>
                    </c:extLst>
                    <c:strCache>
                      <c:ptCount val="10"/>
                      <c:pt idx="0">
                        <c:v>Vous alertez les autorités locales </c:v>
                      </c:pt>
                      <c:pt idx="1">
                        <c:v>Vous informez un responsable de la communauté locale de cette situation </c:v>
                      </c:pt>
                      <c:pt idx="2">
                        <c:v>Vous encouragez le membre de la communauté à participer à la recherche de contacts</c:v>
                      </c:pt>
                      <c:pt idx="3">
                        <c:v>Vous encouragez les contacts étroits à participer à la recherche de contacts</c:v>
                      </c:pt>
                      <c:pt idx="4">
                        <c:v>Vous l’encouragez à se faire soigner dans une formation sanitaire </c:v>
                      </c:pt>
                      <c:pt idx="5">
                        <c:v>Vous l’encouragez à se faire soigner dans un établissement de santé privé </c:v>
                      </c:pt>
                      <c:pt idx="6">
                        <c:v>Vous l’encouragez à se faire soigner auprès d’un tradipraticien/guérisseur</c:v>
                      </c:pt>
                      <c:pt idx="7">
                        <c:v>Vous ne faites rien</c:v>
                      </c:pt>
                      <c:pt idx="8">
                        <c:v>Autre</c:v>
                      </c:pt>
                      <c:pt idx="9">
                        <c:v>Je ne sais pas</c:v>
                      </c:pt>
                    </c:strCache>
                  </c:strRef>
                </c:cat>
                <c:val>
                  <c:numRef>
                    <c:extLst xmlns:c15="http://schemas.microsoft.com/office/drawing/2012/chart">
                      <c:ext xmlns:c15="http://schemas.microsoft.com/office/drawing/2012/chart" uri="{02D57815-91ED-43cb-92C2-25804820EDAC}">
                        <c15:formulaRef>
                          <c15:sqref>Surveillance!$N$20:$N$30</c15:sqref>
                        </c15:formulaRef>
                      </c:ext>
                    </c:extLst>
                    <c:numCache>
                      <c:formatCode>0%</c:formatCode>
                      <c:ptCount val="11"/>
                      <c:pt idx="0">
                        <c:v>2.8818897637795278E-2</c:v>
                      </c:pt>
                      <c:pt idx="1">
                        <c:v>3.7637795275590566E-2</c:v>
                      </c:pt>
                      <c:pt idx="2">
                        <c:v>8.913385826771654E-2</c:v>
                      </c:pt>
                      <c:pt idx="3">
                        <c:v>2.9448818897637785E-2</c:v>
                      </c:pt>
                      <c:pt idx="4">
                        <c:v>6.692913385826775E-3</c:v>
                      </c:pt>
                      <c:pt idx="5">
                        <c:v>2.488188976377953E-2</c:v>
                      </c:pt>
                      <c:pt idx="6">
                        <c:v>1.0078740157480337E-2</c:v>
                      </c:pt>
                      <c:pt idx="7">
                        <c:v>-4.6299212598425205E-2</c:v>
                      </c:pt>
                      <c:pt idx="8">
                        <c:v>6.370078740157481E-2</c:v>
                      </c:pt>
                      <c:pt idx="9">
                        <c:v>3.9763779527559051E-2</c:v>
                      </c:pt>
                      <c:pt idx="10">
                        <c:v>5.6141732283464557E-2</c:v>
                      </c:pt>
                    </c:numCache>
                  </c:numRef>
                </c:val>
                <c:extLst xmlns:c15="http://schemas.microsoft.com/office/drawing/2012/chart">
                  <c:ext xmlns:c16="http://schemas.microsoft.com/office/drawing/2014/chart" uri="{C3380CC4-5D6E-409C-BE32-E72D297353CC}">
                    <c16:uniqueId val="{00000004-67B8-4A2B-9986-7235E08440B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404797487887187"/>
          <c:y val="5.8727517690152643E-2"/>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Interacted with</a:t>
            </a:r>
            <a:r>
              <a:rPr lang="en-US" baseline="0">
                <a:solidFill>
                  <a:schemeClr val="tx1"/>
                </a:solidFill>
              </a:rPr>
              <a:t> Ebola response workers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Surveillance!$L$54</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53-400E-B9A6-9CBA558FC3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Surveillance!$N$55:$N$57</c:f>
                <c:numCache>
                  <c:formatCode>0%</c:formatCode>
                  <c:ptCount val="3"/>
                  <c:pt idx="0">
                    <c:v>9.8740157480315005E-2</c:v>
                  </c:pt>
                  <c:pt idx="1">
                    <c:v>2.8110236220472429E-2</c:v>
                  </c:pt>
                  <c:pt idx="2">
                    <c:v>5.3149606299212587E-2</c:v>
                  </c:pt>
                </c:numCache>
              </c:numRef>
            </c:plus>
            <c:minus>
              <c:numRef>
                <c:f>Surveillance!$M$55:$M$57</c:f>
                <c:numCache>
                  <c:formatCode>0%</c:formatCode>
                  <c:ptCount val="3"/>
                  <c:pt idx="0">
                    <c:v>2.1259842519684991E-2</c:v>
                  </c:pt>
                  <c:pt idx="1">
                    <c:v>0.16188976377952755</c:v>
                  </c:pt>
                  <c:pt idx="2">
                    <c:v>3.6850393700787409E-2</c:v>
                  </c:pt>
                </c:numCache>
              </c:numRef>
            </c:minus>
            <c:spPr>
              <a:noFill/>
              <a:ln w="12700" cap="flat" cmpd="sng" algn="ctr">
                <a:solidFill>
                  <a:schemeClr val="tx1"/>
                </a:solidFill>
                <a:round/>
              </a:ln>
              <a:effectLst/>
            </c:spPr>
          </c:errBars>
          <c:cat>
            <c:strRef>
              <c:f>Surveillance!$K$55:$K$57</c:f>
              <c:strCache>
                <c:ptCount val="3"/>
                <c:pt idx="0">
                  <c:v>Oui</c:v>
                </c:pt>
                <c:pt idx="1">
                  <c:v>Non</c:v>
                </c:pt>
                <c:pt idx="2">
                  <c:v>Je ne sais pas</c:v>
                </c:pt>
              </c:strCache>
            </c:strRef>
          </c:cat>
          <c:val>
            <c:numRef>
              <c:f>Surveillance!$L$55:$L$57</c:f>
              <c:numCache>
                <c:formatCode>0%</c:formatCode>
                <c:ptCount val="3"/>
                <c:pt idx="0">
                  <c:v>0.42125984251968501</c:v>
                </c:pt>
                <c:pt idx="1">
                  <c:v>0.38188976377952755</c:v>
                </c:pt>
                <c:pt idx="2">
                  <c:v>0.19685039370078741</c:v>
                </c:pt>
              </c:numCache>
            </c:numRef>
          </c:val>
          <c:extLst>
            <c:ext xmlns:c16="http://schemas.microsoft.com/office/drawing/2014/chart" uri="{C3380CC4-5D6E-409C-BE32-E72D297353CC}">
              <c16:uniqueId val="{00000001-E553-400E-B9A6-9CBA558FC3B2}"/>
            </c:ext>
          </c:extLst>
        </c:ser>
        <c:ser>
          <c:idx val="5"/>
          <c:order val="3"/>
          <c:tx>
            <c:strRef>
              <c:f>Surveillance!$O$54</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Surveillance!$Q$55:$Q$57</c:f>
                <c:numCache>
                  <c:formatCode>0%</c:formatCode>
                  <c:ptCount val="3"/>
                  <c:pt idx="0">
                    <c:v>3.3577235772357827E-2</c:v>
                  </c:pt>
                  <c:pt idx="1">
                    <c:v>4.5528455284552849E-2</c:v>
                  </c:pt>
                  <c:pt idx="2">
                    <c:v>3.0894308943089435E-2</c:v>
                  </c:pt>
                </c:numCache>
              </c:numRef>
            </c:plus>
            <c:minus>
              <c:numRef>
                <c:f>Surveillance!$P$55:$P$57</c:f>
                <c:numCache>
                  <c:formatCode>0%</c:formatCode>
                  <c:ptCount val="3"/>
                  <c:pt idx="0">
                    <c:v>0.17642276422764225</c:v>
                  </c:pt>
                  <c:pt idx="1">
                    <c:v>6.4471544715447165E-2</c:v>
                  </c:pt>
                  <c:pt idx="2">
                    <c:v>5.9105691056910568E-2</c:v>
                  </c:pt>
                </c:numCache>
              </c:numRef>
            </c:minus>
            <c:spPr>
              <a:noFill/>
              <a:ln w="12700" cap="flat" cmpd="sng" algn="ctr">
                <a:solidFill>
                  <a:schemeClr val="tx1"/>
                </a:solidFill>
                <a:round/>
              </a:ln>
              <a:effectLst/>
            </c:spPr>
          </c:errBars>
          <c:cat>
            <c:strRef>
              <c:f>Surveillance!$K$55:$K$57</c:f>
              <c:strCache>
                <c:ptCount val="3"/>
                <c:pt idx="0">
                  <c:v>Oui</c:v>
                </c:pt>
                <c:pt idx="1">
                  <c:v>Non</c:v>
                </c:pt>
                <c:pt idx="2">
                  <c:v>Je ne sais pas</c:v>
                </c:pt>
              </c:strCache>
            </c:strRef>
          </c:cat>
          <c:val>
            <c:numRef>
              <c:f>Surveillance!$O$55:$O$57</c:f>
              <c:numCache>
                <c:formatCode>0%</c:formatCode>
                <c:ptCount val="3"/>
                <c:pt idx="0">
                  <c:v>0.77642276422764223</c:v>
                </c:pt>
                <c:pt idx="1">
                  <c:v>0.15447154471544716</c:v>
                </c:pt>
                <c:pt idx="2">
                  <c:v>6.910569105691057E-2</c:v>
                </c:pt>
              </c:numCache>
            </c:numRef>
          </c:val>
          <c:extLst>
            <c:ext xmlns:c16="http://schemas.microsoft.com/office/drawing/2014/chart" uri="{C3380CC4-5D6E-409C-BE32-E72D297353CC}">
              <c16:uniqueId val="{00000004-E553-400E-B9A6-9CBA558FC3B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'[1]Profil de l''enquete'!$M$9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Surveillance!$K$55:$K$57</c15:sqref>
                        </c15:formulaRef>
                      </c:ext>
                    </c:extLst>
                    <c:strCache>
                      <c:ptCount val="3"/>
                      <c:pt idx="0">
                        <c:v>Oui</c:v>
                      </c:pt>
                      <c:pt idx="1">
                        <c:v>Non</c:v>
                      </c:pt>
                      <c:pt idx="2">
                        <c:v>Je ne sais pas</c:v>
                      </c:pt>
                    </c:strCache>
                  </c:strRef>
                </c:cat>
                <c:val>
                  <c:numRef>
                    <c:extLst>
                      <c:ext uri="{02D57815-91ED-43cb-92C2-25804820EDAC}">
                        <c15:formulaRef>
                          <c15:sqref>'[1]Profil de l''enquete'!$M$10:$M$13</c15:sqref>
                        </c15:formulaRef>
                      </c:ext>
                    </c:extLst>
                    <c:numCache>
                      <c:formatCode>General</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6-E553-400E-B9A6-9CBA558FC3B2}"/>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'[1]Profil de l''enquete'!$N$9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Surveillance!$K$55:$K$57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'[1]Profil de l''enquete'!$N$10:$N$13</c15:sqref>
                        </c15:formulaRef>
                      </c:ext>
                    </c:extLst>
                    <c:numCache>
                      <c:formatCode>General</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7-E553-400E-B9A6-9CBA558FC3B2}"/>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'[1]Profil de l''enquete'!$P$9</c15:sqref>
                        </c15:formulaRef>
                      </c:ext>
                    </c:extLst>
                    <c:strCache>
                      <c:ptCount val="1"/>
                      <c:pt idx="0">
                        <c:v>lower bar</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Surveillance!$K$55:$K$57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'[1]Profil de l''enquete'!$P$10:$P$13</c15:sqref>
                        </c15:formulaRef>
                      </c:ext>
                    </c:extLst>
                    <c:numCache>
                      <c:formatCode>General</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E553-400E-B9A6-9CBA558FC3B2}"/>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'[1]Profil de l''enquete'!$Q$9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Surveillance!$K$55:$K$57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'[1]Profil de l''enquete'!$Q$10:$Q$13</c15:sqref>
                        </c15:formulaRef>
                      </c:ext>
                    </c:extLst>
                    <c:numCache>
                      <c:formatCode>General</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E553-400E-B9A6-9CBA558FC3B2}"/>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 on Practice</a:t>
            </a:r>
          </a:p>
        </c:rich>
      </c:tx>
      <c:layout>
        <c:manualLayout>
          <c:xMode val="edge"/>
          <c:yMode val="edge"/>
          <c:x val="0.34896868370254808"/>
          <c:y val="4.374309427537772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6.5251178720613159E-2"/>
          <c:w val="0.91609317901809151"/>
          <c:h val="0.78327312270020255"/>
        </c:manualLayout>
      </c:layout>
      <c:barChart>
        <c:barDir val="col"/>
        <c:grouping val="clustered"/>
        <c:varyColors val="0"/>
        <c:ser>
          <c:idx val="0"/>
          <c:order val="0"/>
          <c:tx>
            <c:strRef>
              <c:f>Surveillance!$L$64</c:f>
              <c:strCache>
                <c:ptCount val="1"/>
                <c:pt idx="0">
                  <c:v>Homme (N=107)</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Surveillance!$N$65:$N$66</c:f>
                <c:numCache>
                  <c:formatCode>0%</c:formatCode>
                  <c:ptCount val="2"/>
                  <c:pt idx="0">
                    <c:v>0.11663551401869166</c:v>
                  </c:pt>
                  <c:pt idx="1">
                    <c:v>1.3364485981308405E-2</c:v>
                  </c:pt>
                </c:numCache>
              </c:numRef>
            </c:plus>
            <c:minus>
              <c:numRef>
                <c:f>Surveillance!$M$65:$M$66</c:f>
                <c:numCache>
                  <c:formatCode>0%</c:formatCode>
                  <c:ptCount val="2"/>
                  <c:pt idx="0">
                    <c:v>1.3364485981308349E-2</c:v>
                  </c:pt>
                  <c:pt idx="1">
                    <c:v>7.6635514018691564E-2</c:v>
                  </c:pt>
                </c:numCache>
              </c:numRef>
            </c:minus>
            <c:spPr>
              <a:noFill/>
              <a:ln w="9525" cap="flat" cmpd="sng" algn="ctr">
                <a:solidFill>
                  <a:sysClr val="windowText" lastClr="000000"/>
                </a:solidFill>
                <a:round/>
              </a:ln>
              <a:effectLst/>
            </c:spPr>
          </c:errBars>
          <c:cat>
            <c:strRef>
              <c:f>Surveillance!$K$65:$K$66</c:f>
              <c:strCache>
                <c:ptCount val="2"/>
                <c:pt idx="0">
                  <c:v>Une bonne pratique </c:v>
                </c:pt>
                <c:pt idx="1">
                  <c:v>Une mauvaise pratique </c:v>
                </c:pt>
              </c:strCache>
            </c:strRef>
          </c:cat>
          <c:val>
            <c:numRef>
              <c:f>Surveillance!$L$65:$L$66</c:f>
              <c:numCache>
                <c:formatCode>0%</c:formatCode>
                <c:ptCount val="2"/>
                <c:pt idx="0">
                  <c:v>0.52336448598130836</c:v>
                </c:pt>
                <c:pt idx="1">
                  <c:v>0.47663551401869159</c:v>
                </c:pt>
              </c:numCache>
            </c:numRef>
          </c:val>
          <c:extLst>
            <c:ext xmlns:c16="http://schemas.microsoft.com/office/drawing/2014/chart" uri="{C3380CC4-5D6E-409C-BE32-E72D297353CC}">
              <c16:uniqueId val="{00000001-17B3-4FE0-BFFA-A1EA7A915C59}"/>
            </c:ext>
          </c:extLst>
        </c:ser>
        <c:ser>
          <c:idx val="2"/>
          <c:order val="1"/>
          <c:tx>
            <c:strRef>
              <c:f>Surveillance!$O$64</c:f>
              <c:strCache>
                <c:ptCount val="1"/>
                <c:pt idx="0">
                  <c:v>Femme (N=191)</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Surveillance!$Q$65:$Q$66</c:f>
                <c:numCache>
                  <c:formatCode>0%</c:formatCode>
                  <c:ptCount val="2"/>
                  <c:pt idx="0">
                    <c:v>3.4973821989528753E-2</c:v>
                  </c:pt>
                  <c:pt idx="1">
                    <c:v>1.5026178010471125E-2</c:v>
                  </c:pt>
                </c:numCache>
              </c:numRef>
            </c:plus>
            <c:minus>
              <c:numRef>
                <c:f>Surveillance!$P$65:$P$66</c:f>
                <c:numCache>
                  <c:formatCode>0%</c:formatCode>
                  <c:ptCount val="2"/>
                  <c:pt idx="0">
                    <c:v>4.5026178010471207E-2</c:v>
                  </c:pt>
                  <c:pt idx="1">
                    <c:v>3.4973821989528808E-2</c:v>
                  </c:pt>
                </c:numCache>
              </c:numRef>
            </c:minus>
            <c:spPr>
              <a:noFill/>
              <a:ln w="9525" cap="flat" cmpd="sng" algn="ctr">
                <a:solidFill>
                  <a:sysClr val="windowText" lastClr="000000"/>
                </a:solidFill>
                <a:round/>
              </a:ln>
              <a:effectLst/>
            </c:spPr>
          </c:errBars>
          <c:cat>
            <c:strRef>
              <c:f>Surveillance!$K$65:$K$66</c:f>
              <c:strCache>
                <c:ptCount val="2"/>
                <c:pt idx="0">
                  <c:v>Une bonne pratique </c:v>
                </c:pt>
                <c:pt idx="1">
                  <c:v>Une mauvaise pratique </c:v>
                </c:pt>
              </c:strCache>
            </c:strRef>
          </c:cat>
          <c:val>
            <c:numRef>
              <c:f>Surveillance!$O$65:$O$66</c:f>
              <c:numCache>
                <c:formatCode>0%</c:formatCode>
                <c:ptCount val="2"/>
                <c:pt idx="0">
                  <c:v>0.44502617801047123</c:v>
                </c:pt>
                <c:pt idx="1">
                  <c:v>0.55497382198952883</c:v>
                </c:pt>
              </c:numCache>
            </c:numRef>
          </c:val>
          <c:extLst>
            <c:ext xmlns:c16="http://schemas.microsoft.com/office/drawing/2014/chart" uri="{C3380CC4-5D6E-409C-BE32-E72D297353CC}">
              <c16:uniqueId val="{0000000A-C7D7-4AF2-90F1-784794F08552}"/>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9440619262466144"/>
          <c:h val="0.1540224487219519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Opinions on suspected</a:t>
            </a:r>
            <a:r>
              <a:rPr lang="en-US" baseline="0"/>
              <a:t> case follow up</a:t>
            </a:r>
          </a:p>
        </c:rich>
      </c:tx>
      <c:layout>
        <c:manualLayout>
          <c:xMode val="edge"/>
          <c:yMode val="edge"/>
          <c:x val="0.35966533031734771"/>
          <c:y val="4.4400835910765893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1901491850854709"/>
          <c:w val="0.91609317901809151"/>
          <c:h val="0.7295093855333773"/>
        </c:manualLayout>
      </c:layout>
      <c:barChart>
        <c:barDir val="col"/>
        <c:grouping val="clustered"/>
        <c:varyColors val="0"/>
        <c:ser>
          <c:idx val="0"/>
          <c:order val="0"/>
          <c:tx>
            <c:strRef>
              <c:f>Surveillance!$L$83</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Surveillance!$N$84:$N$90</c:f>
                <c:numCache>
                  <c:formatCode>0%</c:formatCode>
                  <c:ptCount val="7"/>
                  <c:pt idx="0">
                    <c:v>4.559055118110239E-2</c:v>
                  </c:pt>
                  <c:pt idx="1">
                    <c:v>0.10708661417322834</c:v>
                  </c:pt>
                  <c:pt idx="2">
                    <c:v>1.9763779527559061E-2</c:v>
                  </c:pt>
                  <c:pt idx="3">
                    <c:v>2.6377952755905515E-2</c:v>
                  </c:pt>
                  <c:pt idx="4">
                    <c:v>6.9842519685039378E-2</c:v>
                  </c:pt>
                  <c:pt idx="5">
                    <c:v>1.7086614173228348E-2</c:v>
                  </c:pt>
                  <c:pt idx="6">
                    <c:v>2.4251968503937009E-2</c:v>
                  </c:pt>
                </c:numCache>
              </c:numRef>
            </c:plus>
            <c:minus>
              <c:numRef>
                <c:f>Surveillance!$M$84:$M$90</c:f>
                <c:numCache>
                  <c:formatCode>0%</c:formatCode>
                  <c:ptCount val="7"/>
                  <c:pt idx="0">
                    <c:v>2.4409448818897617E-2</c:v>
                  </c:pt>
                  <c:pt idx="1">
                    <c:v>7.2913385826771648E-2</c:v>
                  </c:pt>
                  <c:pt idx="2">
                    <c:v>4.0236220472440937E-2</c:v>
                  </c:pt>
                  <c:pt idx="3">
                    <c:v>1.3622047244094488E-2</c:v>
                  </c:pt>
                  <c:pt idx="4">
                    <c:v>1.015748031496061E-2</c:v>
                  </c:pt>
                  <c:pt idx="5">
                    <c:v>4.2913385826771649E-2</c:v>
                  </c:pt>
                  <c:pt idx="6">
                    <c:v>5.7480314960629917E-3</c:v>
                  </c:pt>
                </c:numCache>
              </c:numRef>
            </c:minus>
            <c:spPr>
              <a:noFill/>
              <a:ln w="9525" cap="flat" cmpd="sng" algn="ctr">
                <a:solidFill>
                  <a:sysClr val="windowText" lastClr="000000"/>
                </a:solidFill>
                <a:round/>
              </a:ln>
              <a:effectLst/>
            </c:spPr>
          </c:errBars>
          <c:cat>
            <c:strRef>
              <c:f>Surveillance!$K$84:$K$90</c:f>
              <c:strCache>
                <c:ptCount val="7"/>
                <c:pt idx="0">
                  <c:v>Ils disent que c’est une bonne chose</c:v>
                </c:pt>
                <c:pt idx="1">
                  <c:v>Ils disent qu’ils le font pour de l’argent</c:v>
                </c:pt>
                <c:pt idx="2">
                  <c:v>Ils disent qu’ils contaminent les gens avec le virus Ébola</c:v>
                </c:pt>
                <c:pt idx="3">
                  <c:v>Ils disent que les équipes d’intervention désignent chaque personne malade comme étant atteinte d’Ébola</c:v>
                </c:pt>
                <c:pt idx="4">
                  <c:v>Je ne sais pas</c:v>
                </c:pt>
                <c:pt idx="5">
                  <c:v>Ils ne disent rien</c:v>
                </c:pt>
                <c:pt idx="6">
                  <c:v>Autre</c:v>
                </c:pt>
              </c:strCache>
            </c:strRef>
          </c:cat>
          <c:val>
            <c:numRef>
              <c:f>Surveillance!$L$84:$L$90</c:f>
              <c:numCache>
                <c:formatCode>0%</c:formatCode>
                <c:ptCount val="7"/>
                <c:pt idx="0">
                  <c:v>0.22440944881889763</c:v>
                </c:pt>
                <c:pt idx="1">
                  <c:v>0.19291338582677164</c:v>
                </c:pt>
                <c:pt idx="2">
                  <c:v>0.11023622047244094</c:v>
                </c:pt>
                <c:pt idx="3">
                  <c:v>2.3622047244094488E-2</c:v>
                </c:pt>
                <c:pt idx="4">
                  <c:v>0.24015748031496062</c:v>
                </c:pt>
                <c:pt idx="5">
                  <c:v>0.19291338582677164</c:v>
                </c:pt>
                <c:pt idx="6">
                  <c:v>1.5748031496062992E-2</c:v>
                </c:pt>
              </c:numCache>
            </c:numRef>
          </c:val>
          <c:extLst>
            <c:ext xmlns:c16="http://schemas.microsoft.com/office/drawing/2014/chart" uri="{C3380CC4-5D6E-409C-BE32-E72D297353CC}">
              <c16:uniqueId val="{00000001-17B3-4FE0-BFFA-A1EA7A915C59}"/>
            </c:ext>
          </c:extLst>
        </c:ser>
        <c:ser>
          <c:idx val="2"/>
          <c:order val="1"/>
          <c:tx>
            <c:strRef>
              <c:f>Surveillance!$O$83</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Surveillance!$Q$84:$Q$90</c:f>
                <c:numCache>
                  <c:formatCode>0%</c:formatCode>
                  <c:ptCount val="7"/>
                  <c:pt idx="0">
                    <c:v>6.9918699186991867E-2</c:v>
                  </c:pt>
                  <c:pt idx="1">
                    <c:v>2.7479674796747962E-2</c:v>
                  </c:pt>
                  <c:pt idx="2">
                    <c:v>9.5284552845528475E-2</c:v>
                  </c:pt>
                  <c:pt idx="3">
                    <c:v>6.8536585365853608E-2</c:v>
                  </c:pt>
                  <c:pt idx="4">
                    <c:v>6.6504065040650415E-2</c:v>
                  </c:pt>
                  <c:pt idx="5">
                    <c:v>4.4796747967479678E-2</c:v>
                  </c:pt>
                  <c:pt idx="6">
                    <c:v>2.7479674796747962E-2</c:v>
                  </c:pt>
                </c:numCache>
              </c:numRef>
            </c:plus>
            <c:minus>
              <c:numRef>
                <c:f>Surveillance!$P$84:$P$90</c:f>
                <c:numCache>
                  <c:formatCode>0%</c:formatCode>
                  <c:ptCount val="7"/>
                  <c:pt idx="0">
                    <c:v>3.0081300813008138E-2</c:v>
                  </c:pt>
                  <c:pt idx="1">
                    <c:v>1.2520325203252036E-2</c:v>
                  </c:pt>
                  <c:pt idx="2">
                    <c:v>1.4715447154471546E-2</c:v>
                  </c:pt>
                  <c:pt idx="3">
                    <c:v>4.1463414634146378E-2</c:v>
                  </c:pt>
                  <c:pt idx="4">
                    <c:v>8.3495934959349594E-2</c:v>
                  </c:pt>
                  <c:pt idx="5">
                    <c:v>3.5203252032520338E-2</c:v>
                  </c:pt>
                  <c:pt idx="6">
                    <c:v>1.2520325203252036E-2</c:v>
                  </c:pt>
                </c:numCache>
              </c:numRef>
            </c:minus>
            <c:spPr>
              <a:noFill/>
              <a:ln w="9525" cap="flat" cmpd="sng" algn="ctr">
                <a:solidFill>
                  <a:sysClr val="windowText" lastClr="000000"/>
                </a:solidFill>
                <a:round/>
              </a:ln>
              <a:effectLst/>
            </c:spPr>
          </c:errBars>
          <c:cat>
            <c:strRef>
              <c:f>Surveillance!$K$84:$K$90</c:f>
              <c:strCache>
                <c:ptCount val="7"/>
                <c:pt idx="0">
                  <c:v>Ils disent que c’est une bonne chose</c:v>
                </c:pt>
                <c:pt idx="1">
                  <c:v>Ils disent qu’ils le font pour de l’argent</c:v>
                </c:pt>
                <c:pt idx="2">
                  <c:v>Ils disent qu’ils contaminent les gens avec le virus Ébola</c:v>
                </c:pt>
                <c:pt idx="3">
                  <c:v>Ils disent que les équipes d’intervention désignent chaque personne malade comme étant atteinte d’Ébola</c:v>
                </c:pt>
                <c:pt idx="4">
                  <c:v>Je ne sais pas</c:v>
                </c:pt>
                <c:pt idx="5">
                  <c:v>Ils ne disent rien</c:v>
                </c:pt>
                <c:pt idx="6">
                  <c:v>Autre</c:v>
                </c:pt>
              </c:strCache>
            </c:strRef>
          </c:cat>
          <c:val>
            <c:numRef>
              <c:f>Surveillance!$O$84:$O$90</c:f>
              <c:numCache>
                <c:formatCode>0%</c:formatCode>
                <c:ptCount val="7"/>
                <c:pt idx="0">
                  <c:v>0.13008130081300814</c:v>
                </c:pt>
                <c:pt idx="1">
                  <c:v>3.2520325203252036E-2</c:v>
                </c:pt>
                <c:pt idx="2">
                  <c:v>4.4715447154471545E-2</c:v>
                </c:pt>
                <c:pt idx="3">
                  <c:v>0.34146341463414637</c:v>
                </c:pt>
                <c:pt idx="4">
                  <c:v>9.3495934959349589E-2</c:v>
                </c:pt>
                <c:pt idx="5">
                  <c:v>0.32520325203252032</c:v>
                </c:pt>
                <c:pt idx="6">
                  <c:v>3.2520325203252036E-2</c:v>
                </c:pt>
              </c:numCache>
            </c:numRef>
          </c:val>
          <c:extLst>
            <c:ext xmlns:c16="http://schemas.microsoft.com/office/drawing/2014/chart" uri="{C3380CC4-5D6E-409C-BE32-E72D297353CC}">
              <c16:uniqueId val="{0000000D-C939-48BA-B022-35079CB337CE}"/>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low"/>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3824613070908074"/>
          <c:y val="8.0972649913850808E-2"/>
          <c:w val="0.17945722362825653"/>
          <c:h val="6.430102499069155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rot="-60000"/>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Community</a:t>
            </a:r>
            <a:r>
              <a:rPr lang="en-US" baseline="0">
                <a:solidFill>
                  <a:schemeClr val="tx1"/>
                </a:solidFill>
              </a:rPr>
              <a:t> Members Opinions of ETC,</a:t>
            </a:r>
            <a:r>
              <a:rPr lang="en-US">
                <a:solidFill>
                  <a:schemeClr val="tx1"/>
                </a:solidFill>
              </a:rPr>
              <a:t> N= 210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3.2373506471761918E-2"/>
          <c:y val="0.19494096644520026"/>
          <c:w val="0.91609317901809151"/>
          <c:h val="0.66010985777553277"/>
        </c:manualLayout>
      </c:layout>
      <c:barChart>
        <c:barDir val="col"/>
        <c:grouping val="clustered"/>
        <c:varyColors val="0"/>
        <c:ser>
          <c:idx val="0"/>
          <c:order val="0"/>
          <c:tx>
            <c:strRef>
              <c:f>'Centre de Traitementd'' Ebola'!$L$55</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Ebola'!$N$56:$N$65</c:f>
                <c:numCache>
                  <c:formatCode>0%</c:formatCode>
                  <c:ptCount val="10"/>
                  <c:pt idx="0">
                    <c:v>9.1889763779527553E-2</c:v>
                  </c:pt>
                  <c:pt idx="1">
                    <c:v>7.0708661417322821E-2</c:v>
                  </c:pt>
                  <c:pt idx="2">
                    <c:v>4.1259842519685036E-2</c:v>
                  </c:pt>
                  <c:pt idx="3">
                    <c:v>6.7086614173228365E-2</c:v>
                  </c:pt>
                  <c:pt idx="4">
                    <c:v>1.6062992125984252E-2</c:v>
                  </c:pt>
                  <c:pt idx="5">
                    <c:v>1.5196850393700778E-2</c:v>
                  </c:pt>
                  <c:pt idx="6">
                    <c:v>2.2204724409448817E-2</c:v>
                  </c:pt>
                  <c:pt idx="7">
                    <c:v>1.7086614173228348E-2</c:v>
                  </c:pt>
                  <c:pt idx="8">
                    <c:v>5.4251968503937015E-2</c:v>
                  </c:pt>
                  <c:pt idx="9">
                    <c:v>3.4251968503937011E-2</c:v>
                  </c:pt>
                </c:numCache>
              </c:numRef>
            </c:plus>
            <c:minus>
              <c:numRef>
                <c:f>'Centre de Traitementd'' Ebola'!$M$56:$M$65</c:f>
                <c:numCache>
                  <c:formatCode>0%</c:formatCode>
                  <c:ptCount val="10"/>
                  <c:pt idx="0">
                    <c:v>6.8110236220472437E-2</c:v>
                  </c:pt>
                  <c:pt idx="1">
                    <c:v>2.9291338582677157E-2</c:v>
                  </c:pt>
                  <c:pt idx="2">
                    <c:v>6.8740157480314965E-2</c:v>
                  </c:pt>
                  <c:pt idx="3">
                    <c:v>0.14291338582677166</c:v>
                  </c:pt>
                  <c:pt idx="4">
                    <c:v>3.937007874015748E-3</c:v>
                  </c:pt>
                  <c:pt idx="5">
                    <c:v>4.480314960629922E-2</c:v>
                  </c:pt>
                  <c:pt idx="6">
                    <c:v>0.11779527559055118</c:v>
                  </c:pt>
                  <c:pt idx="7">
                    <c:v>0.17291338582677165</c:v>
                  </c:pt>
                  <c:pt idx="8">
                    <c:v>5.7480314960629917E-3</c:v>
                  </c:pt>
                  <c:pt idx="9">
                    <c:v>-4.2519685039370085E-3</c:v>
                  </c:pt>
                </c:numCache>
              </c:numRef>
            </c:minus>
            <c:spPr>
              <a:noFill/>
              <a:ln w="9525" cap="flat" cmpd="sng" algn="ctr">
                <a:solidFill>
                  <a:schemeClr val="tx1"/>
                </a:solidFill>
                <a:round/>
              </a:ln>
              <a:effectLst/>
            </c:spPr>
          </c:errBars>
          <c:cat>
            <c:strRef>
              <c:f>'Centre de Traitementd'' Ebola'!$K$56:$K$65</c:f>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f>'Centre de Traitementd'' Ebola'!$L$56:$L$65</c:f>
              <c:numCache>
                <c:formatCode>0%</c:formatCode>
                <c:ptCount val="10"/>
                <c:pt idx="0">
                  <c:v>0.11811023622047244</c:v>
                </c:pt>
                <c:pt idx="1">
                  <c:v>0.16929133858267717</c:v>
                </c:pt>
                <c:pt idx="2">
                  <c:v>7.874015748031496E-2</c:v>
                </c:pt>
                <c:pt idx="3">
                  <c:v>0.19291338582677164</c:v>
                </c:pt>
                <c:pt idx="4">
                  <c:v>3.937007874015748E-3</c:v>
                </c:pt>
                <c:pt idx="5">
                  <c:v>7.4803149606299218E-2</c:v>
                </c:pt>
                <c:pt idx="6">
                  <c:v>0.13779527559055119</c:v>
                </c:pt>
                <c:pt idx="7">
                  <c:v>0.19291338582677164</c:v>
                </c:pt>
                <c:pt idx="8">
                  <c:v>1.5748031496062992E-2</c:v>
                </c:pt>
                <c:pt idx="9">
                  <c:v>1.5748031496062992E-2</c:v>
                </c:pt>
              </c:numCache>
            </c:numRef>
          </c:val>
          <c:extLst>
            <c:ext xmlns:c16="http://schemas.microsoft.com/office/drawing/2014/chart" uri="{C3380CC4-5D6E-409C-BE32-E72D297353CC}">
              <c16:uniqueId val="{00000000-1CE7-4FFB-AF6D-42F614CC92CF}"/>
            </c:ext>
          </c:extLst>
        </c:ser>
        <c:ser>
          <c:idx val="3"/>
          <c:order val="3"/>
          <c:tx>
            <c:strRef>
              <c:f>'Centre de Traitementd'' Ebola'!$O$55</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Ebola'!$Q$56:$Q$65</c:f>
                <c:numCache>
                  <c:formatCode>0%</c:formatCode>
                  <c:ptCount val="10"/>
                  <c:pt idx="0">
                    <c:v>6.0894308943089434E-2</c:v>
                  </c:pt>
                  <c:pt idx="1">
                    <c:v>6.1138211382113811E-2</c:v>
                  </c:pt>
                  <c:pt idx="2">
                    <c:v>3.1463414634146342E-2</c:v>
                  </c:pt>
                  <c:pt idx="3">
                    <c:v>3.5609756097560973E-2</c:v>
                  </c:pt>
                  <c:pt idx="4">
                    <c:v>4.3658536585365865E-2</c:v>
                  </c:pt>
                  <c:pt idx="5">
                    <c:v>1.7154471544715451E-2</c:v>
                  </c:pt>
                  <c:pt idx="6">
                    <c:v>6.2113821138211373E-2</c:v>
                  </c:pt>
                  <c:pt idx="7">
                    <c:v>8.9430894308943076E-3</c:v>
                  </c:pt>
                  <c:pt idx="8">
                    <c:v>2.9674796747967483E-2</c:v>
                  </c:pt>
                  <c:pt idx="9">
                    <c:v>1.9349593495934958E-2</c:v>
                  </c:pt>
                </c:numCache>
              </c:numRef>
            </c:plus>
            <c:minus>
              <c:numRef>
                <c:f>'Centre de Traitementd'' Ebola'!$P$56:$P$65</c:f>
                <c:numCache>
                  <c:formatCode>0%</c:formatCode>
                  <c:ptCount val="10"/>
                  <c:pt idx="0">
                    <c:v>1.9105691056910568E-2</c:v>
                  </c:pt>
                  <c:pt idx="1">
                    <c:v>8.8617886178861682E-3</c:v>
                  </c:pt>
                  <c:pt idx="2">
                    <c:v>3.8536585365853665E-2</c:v>
                  </c:pt>
                  <c:pt idx="3">
                    <c:v>1.4390243902439025E-2</c:v>
                  </c:pt>
                  <c:pt idx="4">
                    <c:v>1.6341463414634133E-2</c:v>
                  </c:pt>
                  <c:pt idx="5">
                    <c:v>3.2845528455284559E-2</c:v>
                  </c:pt>
                  <c:pt idx="6">
                    <c:v>9.7886178861788617E-2</c:v>
                  </c:pt>
                  <c:pt idx="7">
                    <c:v>0.1610569105691057</c:v>
                  </c:pt>
                  <c:pt idx="8">
                    <c:v>1.032520325203252E-2</c:v>
                  </c:pt>
                  <c:pt idx="9">
                    <c:v>3.0650406504065038E-2</c:v>
                  </c:pt>
                </c:numCache>
              </c:numRef>
            </c:minus>
            <c:spPr>
              <a:noFill/>
              <a:ln w="12700" cap="flat" cmpd="sng" algn="ctr">
                <a:solidFill>
                  <a:schemeClr val="tx1"/>
                </a:solidFill>
                <a:round/>
              </a:ln>
              <a:effectLst/>
            </c:spPr>
          </c:errBars>
          <c:cat>
            <c:strRef>
              <c:f>'Centre de Traitementd'' Ebola'!$K$56:$K$65</c:f>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f>'Centre de Traitementd'' Ebola'!$O$56:$O$65</c:f>
              <c:numCache>
                <c:formatCode>0%</c:formatCode>
                <c:ptCount val="10"/>
                <c:pt idx="0">
                  <c:v>6.910569105691057E-2</c:v>
                </c:pt>
                <c:pt idx="1">
                  <c:v>0.17886178861788618</c:v>
                </c:pt>
                <c:pt idx="2">
                  <c:v>0.15853658536585366</c:v>
                </c:pt>
                <c:pt idx="3">
                  <c:v>2.4390243902439025E-2</c:v>
                </c:pt>
                <c:pt idx="4">
                  <c:v>0.14634146341463414</c:v>
                </c:pt>
                <c:pt idx="5">
                  <c:v>5.2845528455284556E-2</c:v>
                </c:pt>
                <c:pt idx="6">
                  <c:v>0.11788617886178862</c:v>
                </c:pt>
                <c:pt idx="7">
                  <c:v>0.1910569105691057</c:v>
                </c:pt>
                <c:pt idx="8">
                  <c:v>2.032520325203252E-2</c:v>
                </c:pt>
                <c:pt idx="9">
                  <c:v>4.065040650406504E-2</c:v>
                </c:pt>
              </c:numCache>
            </c:numRef>
          </c:val>
          <c:extLst>
            <c:ext xmlns:c16="http://schemas.microsoft.com/office/drawing/2014/chart" uri="{C3380CC4-5D6E-409C-BE32-E72D297353CC}">
              <c16:uniqueId val="{00000001-1CE7-4FFB-AF6D-42F614CC92C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'Centre de Traitementd'' Ebola'!$M$55</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'Centre de Traitementd'' Ebola'!$K$56:$K$65</c15:sqref>
                        </c15:formulaRef>
                      </c:ext>
                    </c:extLst>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extLst>
                      <c:ext uri="{02D57815-91ED-43cb-92C2-25804820EDAC}">
                        <c15:formulaRef>
                          <c15:sqref>'Centre de Traitementd'' Ebola'!$M$56:$M$65</c15:sqref>
                        </c15:formulaRef>
                      </c:ext>
                    </c:extLst>
                    <c:numCache>
                      <c:formatCode>0%</c:formatCode>
                      <c:ptCount val="10"/>
                      <c:pt idx="0">
                        <c:v>6.8110236220472437E-2</c:v>
                      </c:pt>
                      <c:pt idx="1">
                        <c:v>2.9291338582677157E-2</c:v>
                      </c:pt>
                      <c:pt idx="2">
                        <c:v>6.8740157480314965E-2</c:v>
                      </c:pt>
                      <c:pt idx="3">
                        <c:v>0.14291338582677166</c:v>
                      </c:pt>
                      <c:pt idx="4">
                        <c:v>3.937007874015748E-3</c:v>
                      </c:pt>
                      <c:pt idx="5">
                        <c:v>4.480314960629922E-2</c:v>
                      </c:pt>
                      <c:pt idx="6">
                        <c:v>0.11779527559055118</c:v>
                      </c:pt>
                      <c:pt idx="7">
                        <c:v>0.17291338582677165</c:v>
                      </c:pt>
                      <c:pt idx="8">
                        <c:v>5.7480314960629917E-3</c:v>
                      </c:pt>
                      <c:pt idx="9">
                        <c:v>-4.2519685039370085E-3</c:v>
                      </c:pt>
                    </c:numCache>
                  </c:numRef>
                </c:val>
                <c:extLst>
                  <c:ext xmlns:c16="http://schemas.microsoft.com/office/drawing/2014/chart" uri="{C3380CC4-5D6E-409C-BE32-E72D297353CC}">
                    <c16:uniqueId val="{00000002-1CE7-4FFB-AF6D-42F614CC92C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'Centre de Traitementd'' Ebola'!$N$55</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Ebola'!$K$56:$K$65</c15:sqref>
                        </c15:formulaRef>
                      </c:ext>
                    </c:extLst>
                    <c:strCache>
                      <c:ptCount val="10"/>
                      <c:pt idx="0">
                        <c:v>Ils disent que c’est une bonne chose</c:v>
                      </c:pt>
                      <c:pt idx="1">
                        <c:v>Ils disent que personne n’en ressort vivant</c:v>
                      </c:pt>
                      <c:pt idx="2">
                        <c:v>Ils disent que le personnel fait du mal aux gens</c:v>
                      </c:pt>
                      <c:pt idx="3">
                        <c:v>Ils disent que le personnel fournit à manger</c:v>
                      </c:pt>
                      <c:pt idx="4">
                        <c:v>Ils disent que si vous coopérez, vous êtes corrompu(e)</c:v>
                      </c:pt>
                      <c:pt idx="5">
                        <c:v>Ils disent que le personnel se fait de l’argent</c:v>
                      </c:pt>
                      <c:pt idx="6">
                        <c:v>Ils disent que le personnel contamine les gens avec le virus Ebola</c:v>
                      </c:pt>
                      <c:pt idx="7">
                        <c:v>Ils ne disent rien</c:v>
                      </c:pt>
                      <c:pt idx="8">
                        <c:v>Autre</c:v>
                      </c:pt>
                      <c:pt idx="9">
                        <c:v>Je ne sais pas</c:v>
                      </c:pt>
                    </c:strCache>
                  </c:strRef>
                </c:cat>
                <c:val>
                  <c:numRef>
                    <c:extLst xmlns:c15="http://schemas.microsoft.com/office/drawing/2012/chart">
                      <c:ext xmlns:c15="http://schemas.microsoft.com/office/drawing/2012/chart" uri="{02D57815-91ED-43cb-92C2-25804820EDAC}">
                        <c15:formulaRef>
                          <c15:sqref>'Centre de Traitementd'' Ebola'!$N$56:$N$65</c15:sqref>
                        </c15:formulaRef>
                      </c:ext>
                    </c:extLst>
                    <c:numCache>
                      <c:formatCode>0%</c:formatCode>
                      <c:ptCount val="10"/>
                      <c:pt idx="0">
                        <c:v>9.1889763779527553E-2</c:v>
                      </c:pt>
                      <c:pt idx="1">
                        <c:v>7.0708661417322821E-2</c:v>
                      </c:pt>
                      <c:pt idx="2">
                        <c:v>4.1259842519685036E-2</c:v>
                      </c:pt>
                      <c:pt idx="3">
                        <c:v>6.7086614173228365E-2</c:v>
                      </c:pt>
                      <c:pt idx="4">
                        <c:v>1.6062992125984252E-2</c:v>
                      </c:pt>
                      <c:pt idx="5">
                        <c:v>1.5196850393700778E-2</c:v>
                      </c:pt>
                      <c:pt idx="6">
                        <c:v>2.2204724409448817E-2</c:v>
                      </c:pt>
                      <c:pt idx="7">
                        <c:v>1.7086614173228348E-2</c:v>
                      </c:pt>
                      <c:pt idx="8">
                        <c:v>5.4251968503937015E-2</c:v>
                      </c:pt>
                      <c:pt idx="9">
                        <c:v>3.4251968503937011E-2</c:v>
                      </c:pt>
                    </c:numCache>
                  </c:numRef>
                </c:val>
                <c:extLst xmlns:c15="http://schemas.microsoft.com/office/drawing/2012/chart">
                  <c:ext xmlns:c16="http://schemas.microsoft.com/office/drawing/2014/chart" uri="{C3380CC4-5D6E-409C-BE32-E72D297353CC}">
                    <c16:uniqueId val="{00000003-1CE7-4FFB-AF6D-42F614CC92C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1816998938962417"/>
          <c:h val="6.566876125330044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Awareness of ETC</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3146702850960834E-2"/>
          <c:w val="0.91609317901809151"/>
          <c:h val="0.79537759376299766"/>
        </c:manualLayout>
      </c:layout>
      <c:barChart>
        <c:barDir val="col"/>
        <c:grouping val="clustered"/>
        <c:varyColors val="0"/>
        <c:ser>
          <c:idx val="0"/>
          <c:order val="0"/>
          <c:tx>
            <c:strRef>
              <c:f>'Centre de Traitementd'' Ebola'!$L$9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D-4493-B1F0-4A63EFE0992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Ebola'!$N$10:$N$12</c:f>
                <c:numCache>
                  <c:formatCode>0%</c:formatCode>
                  <c:ptCount val="3"/>
                  <c:pt idx="0">
                    <c:v>8.7401574803149695E-2</c:v>
                  </c:pt>
                  <c:pt idx="1">
                    <c:v>0.15409448818897636</c:v>
                  </c:pt>
                  <c:pt idx="2">
                    <c:v>0.12850393700787402</c:v>
                  </c:pt>
                </c:numCache>
              </c:numRef>
            </c:plus>
            <c:minus>
              <c:numRef>
                <c:f>'Centre de Traitementd'' Ebola'!$M$10:$M$12</c:f>
                <c:numCache>
                  <c:formatCode>0%</c:formatCode>
                  <c:ptCount val="3"/>
                  <c:pt idx="0">
                    <c:v>0.19259842519685033</c:v>
                  </c:pt>
                  <c:pt idx="1">
                    <c:v>3.590551181102361E-2</c:v>
                  </c:pt>
                  <c:pt idx="2">
                    <c:v>2.1496062992125982E-2</c:v>
                  </c:pt>
                </c:numCache>
              </c:numRef>
            </c:minus>
            <c:spPr>
              <a:noFill/>
              <a:ln w="12700" cap="flat" cmpd="sng" algn="ctr">
                <a:solidFill>
                  <a:schemeClr val="tx1"/>
                </a:solidFill>
                <a:round/>
              </a:ln>
              <a:effectLst/>
            </c:spPr>
          </c:errBars>
          <c:cat>
            <c:strRef>
              <c:f>'Centre de Traitementd'' Ebola'!$K$10:$K$12</c:f>
              <c:strCache>
                <c:ptCount val="3"/>
                <c:pt idx="0">
                  <c:v>Oui</c:v>
                </c:pt>
                <c:pt idx="1">
                  <c:v>Non</c:v>
                </c:pt>
                <c:pt idx="2">
                  <c:v>Je ne sais pas</c:v>
                </c:pt>
              </c:strCache>
            </c:strRef>
          </c:cat>
          <c:val>
            <c:numRef>
              <c:f>'Centre de Traitementd'' Ebola'!$L$10:$L$12</c:f>
              <c:numCache>
                <c:formatCode>0%</c:formatCode>
                <c:ptCount val="3"/>
                <c:pt idx="0">
                  <c:v>0.71259842519685035</c:v>
                </c:pt>
                <c:pt idx="1">
                  <c:v>0.25590551181102361</c:v>
                </c:pt>
                <c:pt idx="2">
                  <c:v>3.1496062992125984E-2</c:v>
                </c:pt>
              </c:numCache>
            </c:numRef>
          </c:val>
          <c:extLst>
            <c:ext xmlns:c16="http://schemas.microsoft.com/office/drawing/2014/chart" uri="{C3380CC4-5D6E-409C-BE32-E72D297353CC}">
              <c16:uniqueId val="{00000001-0FFD-4493-B1F0-4A63EFE0992C}"/>
            </c:ext>
          </c:extLst>
        </c:ser>
        <c:ser>
          <c:idx val="3"/>
          <c:order val="3"/>
          <c:tx>
            <c:strRef>
              <c:f>'Centre de Traitementd'' Ebola'!$O$9</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Ebola'!$Q$10:$Q$12</c:f>
                <c:numCache>
                  <c:formatCode>0%</c:formatCode>
                  <c:ptCount val="3"/>
                  <c:pt idx="0">
                    <c:v>0.10756097560975608</c:v>
                  </c:pt>
                  <c:pt idx="1">
                    <c:v>2.8536585365853628E-2</c:v>
                  </c:pt>
                  <c:pt idx="2">
                    <c:v>4.3902439024390227E-2</c:v>
                  </c:pt>
                </c:numCache>
              </c:numRef>
            </c:plus>
            <c:minus>
              <c:numRef>
                <c:f>'Centre de Traitementd'' Ebola'!$P$10:$P$12</c:f>
                <c:numCache>
                  <c:formatCode>0%</c:formatCode>
                  <c:ptCount val="3"/>
                  <c:pt idx="0">
                    <c:v>3.2439024390243931E-2</c:v>
                  </c:pt>
                  <c:pt idx="1">
                    <c:v>0.17146341463414635</c:v>
                  </c:pt>
                  <c:pt idx="2">
                    <c:v>0.24609756097560975</c:v>
                  </c:pt>
                </c:numCache>
              </c:numRef>
            </c:minus>
            <c:spPr>
              <a:noFill/>
              <a:ln w="9525" cap="flat" cmpd="sng" algn="ctr">
                <a:solidFill>
                  <a:schemeClr val="tx1"/>
                </a:solidFill>
                <a:round/>
              </a:ln>
              <a:effectLst/>
            </c:spPr>
          </c:errBars>
          <c:cat>
            <c:strRef>
              <c:f>'Centre de Traitementd'' Ebola'!$K$10:$K$12</c:f>
              <c:strCache>
                <c:ptCount val="3"/>
                <c:pt idx="0">
                  <c:v>Oui</c:v>
                </c:pt>
                <c:pt idx="1">
                  <c:v>Non</c:v>
                </c:pt>
                <c:pt idx="2">
                  <c:v>Je ne sais pas</c:v>
                </c:pt>
              </c:strCache>
            </c:strRef>
          </c:cat>
          <c:val>
            <c:numRef>
              <c:f>'Centre de Traitementd'' Ebola'!$O$10:$O$12</c:f>
              <c:numCache>
                <c:formatCode>0%</c:formatCode>
                <c:ptCount val="3"/>
                <c:pt idx="0">
                  <c:v>0.40243902439024393</c:v>
                </c:pt>
                <c:pt idx="1">
                  <c:v>0.34146341463414637</c:v>
                </c:pt>
                <c:pt idx="2">
                  <c:v>0.25609756097560976</c:v>
                </c:pt>
              </c:numCache>
            </c:numRef>
          </c:val>
          <c:extLst xmlns:c15="http://schemas.microsoft.com/office/drawing/2012/chart">
            <c:ext xmlns:c16="http://schemas.microsoft.com/office/drawing/2014/chart" uri="{C3380CC4-5D6E-409C-BE32-E72D297353CC}">
              <c16:uniqueId val="{00000002-0FFD-4493-B1F0-4A63EFE0992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'Centre de Traitementd'' Ebola'!$M$9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'Centre de Traitementd'' Ebola'!$K$10:$K$12</c15:sqref>
                        </c15:formulaRef>
                      </c:ext>
                    </c:extLst>
                    <c:strCache>
                      <c:ptCount val="3"/>
                      <c:pt idx="0">
                        <c:v>Oui</c:v>
                      </c:pt>
                      <c:pt idx="1">
                        <c:v>Non</c:v>
                      </c:pt>
                      <c:pt idx="2">
                        <c:v>Je ne sais pas</c:v>
                      </c:pt>
                    </c:strCache>
                  </c:strRef>
                </c:cat>
                <c:val>
                  <c:numRef>
                    <c:extLst>
                      <c:ext uri="{02D57815-91ED-43cb-92C2-25804820EDAC}">
                        <c15:formulaRef>
                          <c15:sqref>'Centre de Traitementd'' Ebola'!$M$10:$M$12</c15:sqref>
                        </c15:formulaRef>
                      </c:ext>
                    </c:extLst>
                    <c:numCache>
                      <c:formatCode>0%</c:formatCode>
                      <c:ptCount val="3"/>
                      <c:pt idx="0">
                        <c:v>0.19259842519685033</c:v>
                      </c:pt>
                      <c:pt idx="1">
                        <c:v>3.590551181102361E-2</c:v>
                      </c:pt>
                      <c:pt idx="2">
                        <c:v>2.1496062992125982E-2</c:v>
                      </c:pt>
                    </c:numCache>
                  </c:numRef>
                </c:val>
                <c:extLst>
                  <c:ext xmlns:c16="http://schemas.microsoft.com/office/drawing/2014/chart" uri="{C3380CC4-5D6E-409C-BE32-E72D297353CC}">
                    <c16:uniqueId val="{00000003-0FFD-4493-B1F0-4A63EFE0992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'Centre de Traitementd'' Ebola'!$N$9</c15:sqref>
                        </c15:formulaRef>
                      </c:ext>
                    </c:extLst>
                    <c:strCache>
                      <c:ptCount val="1"/>
                      <c:pt idx="0">
                        <c:v>upper bar</c:v>
                      </c:pt>
                    </c:strCache>
                  </c:strRef>
                </c:tx>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'Centre de Traitementd'' Ebola'!$N$10:$N$12</c15:sqref>
                        </c15:formulaRef>
                      </c:ext>
                    </c:extLst>
                    <c:numCache>
                      <c:formatCode>0%</c:formatCode>
                      <c:ptCount val="3"/>
                      <c:pt idx="0">
                        <c:v>8.7401574803149695E-2</c:v>
                      </c:pt>
                      <c:pt idx="1">
                        <c:v>0.15409448818897636</c:v>
                      </c:pt>
                      <c:pt idx="2">
                        <c:v>0.12850393700787402</c:v>
                      </c:pt>
                    </c:numCache>
                  </c:numRef>
                </c:val>
                <c:extLst xmlns:c15="http://schemas.microsoft.com/office/drawing/2012/chart">
                  <c:ext xmlns:c16="http://schemas.microsoft.com/office/drawing/2014/chart" uri="{C3380CC4-5D6E-409C-BE32-E72D297353CC}">
                    <c16:uniqueId val="{00000004-0FFD-4493-B1F0-4A63EFE0992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'Centre de Traitementd'' Ebola'!$P$9</c15:sqref>
                        </c15:formulaRef>
                      </c:ext>
                    </c:extLst>
                    <c:strCache>
                      <c:ptCount val="1"/>
                      <c:pt idx="0">
                        <c:v>lower bar</c:v>
                      </c:pt>
                    </c:strCache>
                  </c:strRef>
                </c:tx>
                <c:spPr>
                  <a:solidFill>
                    <a:schemeClr val="accent2">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'Centre de Traitementd'' Ebola'!$P$10:$P$12</c15:sqref>
                        </c15:formulaRef>
                      </c:ext>
                    </c:extLst>
                    <c:numCache>
                      <c:formatCode>0%</c:formatCode>
                      <c:ptCount val="3"/>
                      <c:pt idx="0">
                        <c:v>3.2439024390243931E-2</c:v>
                      </c:pt>
                      <c:pt idx="1">
                        <c:v>0.17146341463414635</c:v>
                      </c:pt>
                      <c:pt idx="2">
                        <c:v>0.24609756097560975</c:v>
                      </c:pt>
                    </c:numCache>
                  </c:numRef>
                </c:val>
                <c:extLst xmlns:c15="http://schemas.microsoft.com/office/drawing/2012/chart">
                  <c:ext xmlns:c16="http://schemas.microsoft.com/office/drawing/2014/chart" uri="{C3380CC4-5D6E-409C-BE32-E72D297353CC}">
                    <c16:uniqueId val="{00000005-0FFD-4493-B1F0-4A63EFE0992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'Centre de Traitementd'' Ebola'!$Q$9</c15:sqref>
                        </c15:formulaRef>
                      </c:ext>
                    </c:extLst>
                    <c:strCache>
                      <c:ptCount val="1"/>
                      <c:pt idx="0">
                        <c:v>upper bar</c:v>
                      </c:pt>
                    </c:strCache>
                  </c:strRef>
                </c:tx>
                <c:spPr>
                  <a:solidFill>
                    <a:schemeClr val="accent2">
                      <a:shade val="44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'Centre de Traitementd'' Ebola'!$Q$10:$Q$11</c15:sqref>
                          </c15:formulaRef>
                        </c:ext>
                      </c:extLst>
                      <c:numCache>
                        <c:formatCode>0%</c:formatCode>
                        <c:ptCount val="2"/>
                        <c:pt idx="0">
                          <c:v>0.10756097560975608</c:v>
                        </c:pt>
                        <c:pt idx="1">
                          <c:v>2.8536585365853628E-2</c:v>
                        </c:pt>
                      </c:numCache>
                    </c:numRef>
                  </c:plus>
                  <c:minus>
                    <c:numRef>
                      <c:extLst xmlns:c15="http://schemas.microsoft.com/office/drawing/2012/chart">
                        <c:ext xmlns:c15="http://schemas.microsoft.com/office/drawing/2012/chart" uri="{02D57815-91ED-43cb-92C2-25804820EDAC}">
                          <c15:formulaRef>
                            <c15:sqref>'Centre de Traitementd'' Ebola'!$P$10:$P$11</c15:sqref>
                          </c15:formulaRef>
                        </c:ext>
                      </c:extLst>
                      <c:numCache>
                        <c:formatCode>0%</c:formatCode>
                        <c:ptCount val="2"/>
                        <c:pt idx="0">
                          <c:v>3.2439024390243931E-2</c:v>
                        </c:pt>
                        <c:pt idx="1">
                          <c:v>0.17146341463414635</c:v>
                        </c:pt>
                      </c:numCache>
                    </c:numRef>
                  </c:minus>
                  <c:spPr>
                    <a:noFill/>
                    <a:ln w="12700" cap="flat" cmpd="sng" algn="ctr">
                      <a:solidFill>
                        <a:schemeClr val="tx1"/>
                      </a:solidFill>
                      <a:round/>
                    </a:ln>
                    <a:effectLst/>
                  </c:spPr>
                </c:errBars>
                <c:cat>
                  <c:strRef>
                    <c:extLst xmlns:c15="http://schemas.microsoft.com/office/drawing/2012/chart">
                      <c:ext xmlns:c15="http://schemas.microsoft.com/office/drawing/2012/chart" uri="{02D57815-91ED-43cb-92C2-25804820EDAC}">
                        <c15:formulaRef>
                          <c15:sqref>'Centre de Traitementd'' Ebola'!$K$10:$K$12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'Centre de Traitementd'' Ebola'!$Q$10:$Q$12</c15:sqref>
                        </c15:formulaRef>
                      </c:ext>
                    </c:extLst>
                    <c:numCache>
                      <c:formatCode>0%</c:formatCode>
                      <c:ptCount val="3"/>
                      <c:pt idx="0">
                        <c:v>0.10756097560975608</c:v>
                      </c:pt>
                      <c:pt idx="1">
                        <c:v>2.8536585365853628E-2</c:v>
                      </c:pt>
                      <c:pt idx="2">
                        <c:v>4.3902439024390227E-2</c:v>
                      </c:pt>
                    </c:numCache>
                  </c:numRef>
                </c:val>
                <c:extLst xmlns:c15="http://schemas.microsoft.com/office/drawing/2012/chart">
                  <c:ext xmlns:c16="http://schemas.microsoft.com/office/drawing/2014/chart" uri="{C3380CC4-5D6E-409C-BE32-E72D297353CC}">
                    <c16:uniqueId val="{00000006-0FFD-4493-B1F0-4A63EFE0992C}"/>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Treatment Sources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4257832285349132E-2"/>
          <c:w val="0.91609317901809151"/>
          <c:h val="0.64902053673425619"/>
        </c:manualLayout>
      </c:layout>
      <c:barChart>
        <c:barDir val="col"/>
        <c:grouping val="clustered"/>
        <c:varyColors val="0"/>
        <c:ser>
          <c:idx val="0"/>
          <c:order val="0"/>
          <c:tx>
            <c:strRef>
              <c:f>'Centre de Traitementd'' Ebola'!$L$72</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08-4ED8-81F2-CB8C9C3785A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Ebola'!$N$73:$N$80</c:f>
                <c:numCache>
                  <c:formatCode>0%</c:formatCode>
                  <c:ptCount val="8"/>
                  <c:pt idx="0">
                    <c:v>1.8346456692913349E-2</c:v>
                  </c:pt>
                  <c:pt idx="1">
                    <c:v>4.8818897637795282E-2</c:v>
                  </c:pt>
                  <c:pt idx="2">
                    <c:v>0.11858267716535437</c:v>
                  </c:pt>
                  <c:pt idx="3">
                    <c:v>1.1259842519685037E-2</c:v>
                  </c:pt>
                  <c:pt idx="4">
                    <c:v>2.1259842519685046E-2</c:v>
                  </c:pt>
                  <c:pt idx="5">
                    <c:v>3.8267716535433066E-2</c:v>
                  </c:pt>
                  <c:pt idx="6">
                    <c:v>9.0708661417322839E-2</c:v>
                  </c:pt>
                  <c:pt idx="7">
                    <c:v>2.2755905511811031E-2</c:v>
                  </c:pt>
                </c:numCache>
              </c:numRef>
            </c:plus>
            <c:minus>
              <c:numRef>
                <c:f>'Centre de Traitementd'' Ebola'!$M$73:$M$80</c:f>
                <c:numCache>
                  <c:formatCode>0%</c:formatCode>
                  <c:ptCount val="8"/>
                  <c:pt idx="0">
                    <c:v>5.165354330708663E-2</c:v>
                  </c:pt>
                  <c:pt idx="1">
                    <c:v>2.1181102362204725E-2</c:v>
                  </c:pt>
                  <c:pt idx="2">
                    <c:v>1.1417322834645666E-2</c:v>
                  </c:pt>
                  <c:pt idx="3">
                    <c:v>2.8740157480314957E-2</c:v>
                  </c:pt>
                  <c:pt idx="4">
                    <c:v>3.8740157480314959E-2</c:v>
                  </c:pt>
                  <c:pt idx="5">
                    <c:v>2.1732283464566932E-2</c:v>
                  </c:pt>
                  <c:pt idx="6">
                    <c:v>3.9291338582677166E-2</c:v>
                  </c:pt>
                  <c:pt idx="7">
                    <c:v>2.7244094488188975E-2</c:v>
                  </c:pt>
                </c:numCache>
              </c:numRef>
            </c:minus>
            <c:spPr>
              <a:noFill/>
              <a:ln w="9525" cap="flat" cmpd="sng" algn="ctr">
                <a:solidFill>
                  <a:schemeClr val="tx1"/>
                </a:solidFill>
                <a:round/>
              </a:ln>
              <a:effectLst/>
            </c:spPr>
          </c:errBars>
          <c:cat>
            <c:strRef>
              <c:f>'Centre de Traitementd'' Ebola'!$K$73:$K$80</c:f>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f>'Centre de Traitementd'' Ebola'!$L$73:$L$80</c:f>
              <c:numCache>
                <c:formatCode>0%</c:formatCode>
                <c:ptCount val="8"/>
                <c:pt idx="0">
                  <c:v>0.27165354330708663</c:v>
                </c:pt>
                <c:pt idx="1">
                  <c:v>5.1181102362204724E-2</c:v>
                </c:pt>
                <c:pt idx="2">
                  <c:v>0.16141732283464566</c:v>
                </c:pt>
                <c:pt idx="3">
                  <c:v>7.874015748031496E-2</c:v>
                </c:pt>
                <c:pt idx="4">
                  <c:v>7.874015748031496E-2</c:v>
                </c:pt>
                <c:pt idx="5">
                  <c:v>0.14173228346456693</c:v>
                </c:pt>
                <c:pt idx="6">
                  <c:v>0.16929133858267717</c:v>
                </c:pt>
                <c:pt idx="7">
                  <c:v>4.7244094488188976E-2</c:v>
                </c:pt>
              </c:numCache>
            </c:numRef>
          </c:val>
          <c:extLst>
            <c:ext xmlns:c16="http://schemas.microsoft.com/office/drawing/2014/chart" uri="{C3380CC4-5D6E-409C-BE32-E72D297353CC}">
              <c16:uniqueId val="{00000001-FD08-4ED8-81F2-CB8C9C3785AF}"/>
            </c:ext>
          </c:extLst>
        </c:ser>
        <c:ser>
          <c:idx val="3"/>
          <c:order val="3"/>
          <c:tx>
            <c:strRef>
              <c:f>'Centre de Traitementd'' Ebola'!$O$72</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Ebola'!$Q$73:$Q$80</c:f>
                <c:numCache>
                  <c:formatCode>0%</c:formatCode>
                  <c:ptCount val="8"/>
                  <c:pt idx="0">
                    <c:v>4.0243902439024384E-2</c:v>
                  </c:pt>
                  <c:pt idx="1">
                    <c:v>3.8373983739837414E-2</c:v>
                  </c:pt>
                  <c:pt idx="2">
                    <c:v>0.13170731707317074</c:v>
                  </c:pt>
                  <c:pt idx="3">
                    <c:v>7.4552845528455258E-2</c:v>
                  </c:pt>
                  <c:pt idx="4">
                    <c:v>5.8699186991869934E-2</c:v>
                  </c:pt>
                  <c:pt idx="5">
                    <c:v>4.5853658536585351E-2</c:v>
                  </c:pt>
                  <c:pt idx="6">
                    <c:v>2.4959349593495925E-2</c:v>
                  </c:pt>
                  <c:pt idx="7">
                    <c:v>9.5609756097560977E-2</c:v>
                  </c:pt>
                </c:numCache>
              </c:numRef>
            </c:plus>
            <c:minus>
              <c:numRef>
                <c:f>'Centre de Traitementd'' Ebola'!$P$73:$P$80</c:f>
                <c:numCache>
                  <c:formatCode>0%</c:formatCode>
                  <c:ptCount val="8"/>
                  <c:pt idx="0">
                    <c:v>8.9756097560975606E-2</c:v>
                  </c:pt>
                  <c:pt idx="1">
                    <c:v>3.1626016260162593E-2</c:v>
                  </c:pt>
                  <c:pt idx="2">
                    <c:v>1.8292682926829285E-2</c:v>
                  </c:pt>
                  <c:pt idx="3">
                    <c:v>2.544715447154472E-2</c:v>
                  </c:pt>
                  <c:pt idx="4">
                    <c:v>2.1300813008130082E-2</c:v>
                  </c:pt>
                  <c:pt idx="5">
                    <c:v>3.4146341463414637E-2</c:v>
                  </c:pt>
                  <c:pt idx="6">
                    <c:v>4.5040650406504068E-2</c:v>
                  </c:pt>
                  <c:pt idx="7">
                    <c:v>1.4390243902439025E-2</c:v>
                  </c:pt>
                </c:numCache>
              </c:numRef>
            </c:minus>
            <c:spPr>
              <a:noFill/>
              <a:ln w="12700" cap="flat" cmpd="sng" algn="ctr">
                <a:solidFill>
                  <a:schemeClr val="tx1"/>
                </a:solidFill>
                <a:round/>
              </a:ln>
              <a:effectLst/>
            </c:spPr>
          </c:errBars>
          <c:cat>
            <c:strRef>
              <c:f>'Centre de Traitementd'' Ebola'!$K$73:$K$80</c:f>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f>'Centre de Traitementd'' Ebola'!$O$73:$O$80</c:f>
              <c:numCache>
                <c:formatCode>0%</c:formatCode>
                <c:ptCount val="8"/>
                <c:pt idx="0">
                  <c:v>0.10975609756097561</c:v>
                </c:pt>
                <c:pt idx="1">
                  <c:v>0.1016260162601626</c:v>
                </c:pt>
                <c:pt idx="2">
                  <c:v>0.26829268292682928</c:v>
                </c:pt>
                <c:pt idx="3">
                  <c:v>0.21544715447154472</c:v>
                </c:pt>
                <c:pt idx="4">
                  <c:v>8.1300813008130079E-2</c:v>
                </c:pt>
                <c:pt idx="5">
                  <c:v>0.13414634146341464</c:v>
                </c:pt>
                <c:pt idx="6">
                  <c:v>6.5040650406504072E-2</c:v>
                </c:pt>
                <c:pt idx="7">
                  <c:v>2.4390243902439025E-2</c:v>
                </c:pt>
              </c:numCache>
            </c:numRef>
          </c:val>
          <c:extLst>
            <c:ext xmlns:c16="http://schemas.microsoft.com/office/drawing/2014/chart" uri="{C3380CC4-5D6E-409C-BE32-E72D297353CC}">
              <c16:uniqueId val="{00000002-FD08-4ED8-81F2-CB8C9C3785A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'Centre de Traitementd'' Ebola'!$M$55</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'Centre de Traitementd'' Ebola'!$K$73:$K$80</c15:sqref>
                        </c15:formulaRef>
                      </c:ext>
                    </c:extLst>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extLst>
                      <c:ext uri="{02D57815-91ED-43cb-92C2-25804820EDAC}">
                        <c15:formulaRef>
                          <c15:sqref>'Centre de Traitementd'' Ebola'!$M$56:$M$65</c15:sqref>
                        </c15:formulaRef>
                      </c:ext>
                    </c:extLst>
                    <c:numCache>
                      <c:formatCode>0%</c:formatCode>
                      <c:ptCount val="10"/>
                      <c:pt idx="0">
                        <c:v>6.8110236220472437E-2</c:v>
                      </c:pt>
                      <c:pt idx="1">
                        <c:v>2.9291338582677157E-2</c:v>
                      </c:pt>
                      <c:pt idx="2">
                        <c:v>6.8740157480314965E-2</c:v>
                      </c:pt>
                      <c:pt idx="3">
                        <c:v>0.14291338582677166</c:v>
                      </c:pt>
                      <c:pt idx="4">
                        <c:v>3.937007874015748E-3</c:v>
                      </c:pt>
                      <c:pt idx="5">
                        <c:v>4.480314960629922E-2</c:v>
                      </c:pt>
                      <c:pt idx="6">
                        <c:v>0.11779527559055118</c:v>
                      </c:pt>
                      <c:pt idx="7">
                        <c:v>0.17291338582677165</c:v>
                      </c:pt>
                      <c:pt idx="8">
                        <c:v>5.7480314960629917E-3</c:v>
                      </c:pt>
                      <c:pt idx="9">
                        <c:v>-4.2519685039370085E-3</c:v>
                      </c:pt>
                    </c:numCache>
                  </c:numRef>
                </c:val>
                <c:extLst>
                  <c:ext xmlns:c16="http://schemas.microsoft.com/office/drawing/2014/chart" uri="{C3380CC4-5D6E-409C-BE32-E72D297353CC}">
                    <c16:uniqueId val="{00000003-FD08-4ED8-81F2-CB8C9C3785A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'Centre de Traitementd'' Ebola'!$N$55</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'Centre de Traitementd'' Ebola'!$K$73:$K$80</c15:sqref>
                        </c15:formulaRef>
                      </c:ext>
                    </c:extLst>
                    <c:strCache>
                      <c:ptCount val="8"/>
                      <c:pt idx="0">
                        <c:v>Vous traiteriez les symptômes chez vous</c:v>
                      </c:pt>
                      <c:pt idx="1">
                        <c:v>Vous iriez dans un centre de traitement d’Ebola</c:v>
                      </c:pt>
                      <c:pt idx="2">
                        <c:v>Vous iriez dans un établissement de santé public </c:v>
                      </c:pt>
                      <c:pt idx="3">
                        <c:v>Vous iriez dans un établissement de santé privé </c:v>
                      </c:pt>
                      <c:pt idx="4">
                        <c:v>Prier ou aller dans un lieu de prière</c:v>
                      </c:pt>
                      <c:pt idx="5">
                        <c:v>Vous iriez chez un praticien/guérisseur traditionnel (tradipraticien)</c:v>
                      </c:pt>
                      <c:pt idx="6">
                        <c:v>Autre</c:v>
                      </c:pt>
                      <c:pt idx="7">
                        <c:v>Je ne sais pas</c:v>
                      </c:pt>
                    </c:strCache>
                  </c:strRef>
                </c:cat>
                <c:val>
                  <c:numRef>
                    <c:extLst xmlns:c15="http://schemas.microsoft.com/office/drawing/2012/chart">
                      <c:ext xmlns:c15="http://schemas.microsoft.com/office/drawing/2012/chart" uri="{02D57815-91ED-43cb-92C2-25804820EDAC}">
                        <c15:formulaRef>
                          <c15:sqref>'Centre de Traitementd'' Ebola'!$N$56:$N$65</c15:sqref>
                        </c15:formulaRef>
                      </c:ext>
                    </c:extLst>
                    <c:numCache>
                      <c:formatCode>0%</c:formatCode>
                      <c:ptCount val="10"/>
                      <c:pt idx="0">
                        <c:v>9.1889763779527553E-2</c:v>
                      </c:pt>
                      <c:pt idx="1">
                        <c:v>7.0708661417322821E-2</c:v>
                      </c:pt>
                      <c:pt idx="2">
                        <c:v>4.1259842519685036E-2</c:v>
                      </c:pt>
                      <c:pt idx="3">
                        <c:v>6.7086614173228365E-2</c:v>
                      </c:pt>
                      <c:pt idx="4">
                        <c:v>1.6062992125984252E-2</c:v>
                      </c:pt>
                      <c:pt idx="5">
                        <c:v>1.5196850393700778E-2</c:v>
                      </c:pt>
                      <c:pt idx="6">
                        <c:v>2.2204724409448817E-2</c:v>
                      </c:pt>
                      <c:pt idx="7">
                        <c:v>1.7086614173228348E-2</c:v>
                      </c:pt>
                      <c:pt idx="8">
                        <c:v>5.4251968503937015E-2</c:v>
                      </c:pt>
                      <c:pt idx="9">
                        <c:v>3.4251968503937011E-2</c:v>
                      </c:pt>
                    </c:numCache>
                  </c:numRef>
                </c:val>
                <c:extLst xmlns:c15="http://schemas.microsoft.com/office/drawing/2012/chart">
                  <c:ext xmlns:c16="http://schemas.microsoft.com/office/drawing/2014/chart" uri="{C3380CC4-5D6E-409C-BE32-E72D297353CC}">
                    <c16:uniqueId val="{00000004-FD08-4ED8-81F2-CB8C9C3785A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Been to ETC</a:t>
            </a:r>
          </a:p>
        </c:rich>
      </c:tx>
      <c:layout>
        <c:manualLayout>
          <c:xMode val="edge"/>
          <c:yMode val="edge"/>
          <c:x val="0.34896868370254808"/>
          <c:y val="4.374309427537772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6.4736125375935538E-2"/>
          <c:w val="0.91609317901809151"/>
          <c:h val="0.78378837431474868"/>
        </c:manualLayout>
      </c:layout>
      <c:barChart>
        <c:barDir val="col"/>
        <c:grouping val="clustered"/>
        <c:varyColors val="0"/>
        <c:ser>
          <c:idx val="0"/>
          <c:order val="0"/>
          <c:tx>
            <c:strRef>
              <c:f>'Centre de Traitementd'' Ebola'!$L$19</c:f>
              <c:strCache>
                <c:ptCount val="1"/>
                <c:pt idx="0">
                  <c:v>Homme (N=181)</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Ebola'!$N$20:$N$22</c:f>
                <c:numCache>
                  <c:formatCode>0%</c:formatCode>
                  <c:ptCount val="3"/>
                  <c:pt idx="0">
                    <c:v>0.12143646408839776</c:v>
                  </c:pt>
                  <c:pt idx="1">
                    <c:v>7.2983425414364589E-2</c:v>
                  </c:pt>
                  <c:pt idx="2">
                    <c:v>6.5580110497237581E-2</c:v>
                  </c:pt>
                </c:numCache>
              </c:numRef>
            </c:plus>
            <c:minus>
              <c:numRef>
                <c:f>'Centre de Traitementd'' Ebola'!$M$20:$M$22</c:f>
                <c:numCache>
                  <c:formatCode>0%</c:formatCode>
                  <c:ptCount val="3"/>
                  <c:pt idx="0">
                    <c:v>7.85635359116022E-2</c:v>
                  </c:pt>
                  <c:pt idx="1">
                    <c:v>0.11701657458563539</c:v>
                  </c:pt>
                  <c:pt idx="2">
                    <c:v>0.19441988950276243</c:v>
                  </c:pt>
                </c:numCache>
              </c:numRef>
            </c:minus>
            <c:spPr>
              <a:noFill/>
              <a:ln w="9525" cap="flat" cmpd="sng" algn="ctr">
                <a:solidFill>
                  <a:sysClr val="windowText" lastClr="000000"/>
                </a:solidFill>
                <a:round/>
              </a:ln>
              <a:effectLst/>
            </c:spPr>
          </c:errBars>
          <c:cat>
            <c:strRef>
              <c:f>'Centre de Traitementd'' Ebola'!$K$20:$K$22</c:f>
              <c:strCache>
                <c:ptCount val="3"/>
                <c:pt idx="0">
                  <c:v>Oui</c:v>
                </c:pt>
                <c:pt idx="1">
                  <c:v>Non</c:v>
                </c:pt>
                <c:pt idx="2">
                  <c:v>Je ne sais pas</c:v>
                </c:pt>
              </c:strCache>
            </c:strRef>
          </c:cat>
          <c:val>
            <c:numRef>
              <c:f>'Centre de Traitementd'' Ebola'!$L$20:$L$22</c:f>
              <c:numCache>
                <c:formatCode>0%</c:formatCode>
                <c:ptCount val="3"/>
                <c:pt idx="0">
                  <c:v>0.4585635359116022</c:v>
                </c:pt>
                <c:pt idx="1">
                  <c:v>0.33701657458563539</c:v>
                </c:pt>
                <c:pt idx="2">
                  <c:v>0.20441988950276244</c:v>
                </c:pt>
              </c:numCache>
            </c:numRef>
          </c:val>
          <c:extLst>
            <c:ext xmlns:c16="http://schemas.microsoft.com/office/drawing/2014/chart" uri="{C3380CC4-5D6E-409C-BE32-E72D297353CC}">
              <c16:uniqueId val="{00000001-17B3-4FE0-BFFA-A1EA7A915C59}"/>
            </c:ext>
          </c:extLst>
        </c:ser>
        <c:ser>
          <c:idx val="1"/>
          <c:order val="1"/>
          <c:tx>
            <c:strRef>
              <c:f>'Centre de Traitementd'' Ebola'!$O$19</c:f>
              <c:strCache>
                <c:ptCount val="1"/>
                <c:pt idx="0">
                  <c:v>Femme (N=99)</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Ebola'!$Q$20:$Q$22</c:f>
                <c:numCache>
                  <c:formatCode>0%</c:formatCode>
                  <c:ptCount val="3"/>
                  <c:pt idx="0">
                    <c:v>1.4141414141414121E-2</c:v>
                  </c:pt>
                  <c:pt idx="1">
                    <c:v>7.7070707070707067E-2</c:v>
                  </c:pt>
                  <c:pt idx="2">
                    <c:v>1.8787878787878798E-2</c:v>
                  </c:pt>
                </c:numCache>
              </c:numRef>
            </c:plus>
            <c:minus>
              <c:numRef>
                <c:f>'Centre de Traitementd'' Ebola'!$P$20:$P$22</c:f>
                <c:numCache>
                  <c:formatCode>0%</c:formatCode>
                  <c:ptCount val="3"/>
                  <c:pt idx="0">
                    <c:v>6.5858585858585839E-2</c:v>
                  </c:pt>
                  <c:pt idx="1">
                    <c:v>0.12292929292929292</c:v>
                  </c:pt>
                  <c:pt idx="2">
                    <c:v>9.1212121212121217E-2</c:v>
                  </c:pt>
                </c:numCache>
              </c:numRef>
            </c:minus>
            <c:spPr>
              <a:noFill/>
              <a:ln w="9525" cap="flat" cmpd="sng" algn="ctr">
                <a:solidFill>
                  <a:sysClr val="windowText" lastClr="000000"/>
                </a:solidFill>
                <a:round/>
              </a:ln>
              <a:effectLst/>
            </c:spPr>
          </c:errBars>
          <c:cat>
            <c:strRef>
              <c:f>'Centre de Traitementd'' Ebola'!$K$20:$K$22</c:f>
              <c:strCache>
                <c:ptCount val="3"/>
                <c:pt idx="0">
                  <c:v>Oui</c:v>
                </c:pt>
                <c:pt idx="1">
                  <c:v>Non</c:v>
                </c:pt>
                <c:pt idx="2">
                  <c:v>Je ne sais pas</c:v>
                </c:pt>
              </c:strCache>
            </c:strRef>
          </c:cat>
          <c:val>
            <c:numRef>
              <c:f>'Centre de Traitementd'' Ebola'!$O$20:$O$22</c:f>
              <c:numCache>
                <c:formatCode>0%</c:formatCode>
                <c:ptCount val="3"/>
                <c:pt idx="0">
                  <c:v>0.58585858585858586</c:v>
                </c:pt>
                <c:pt idx="1">
                  <c:v>0.29292929292929293</c:v>
                </c:pt>
                <c:pt idx="2">
                  <c:v>0.12121212121212122</c:v>
                </c:pt>
              </c:numCache>
            </c:numRef>
          </c:val>
          <c:extLst>
            <c:ext xmlns:c16="http://schemas.microsoft.com/office/drawing/2014/chart" uri="{C3380CC4-5D6E-409C-BE32-E72D297353CC}">
              <c16:uniqueId val="{0000000A-BF56-48BC-BBA1-0439FB019D5D}"/>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68555307748414973"/>
          <c:y val="0.10464581118895748"/>
          <c:w val="0.27268697750098186"/>
          <c:h val="0.2232725892557397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Experience with ETC</a:t>
            </a:r>
          </a:p>
        </c:rich>
      </c:tx>
      <c:layout>
        <c:manualLayout>
          <c:xMode val="edge"/>
          <c:yMode val="edge"/>
          <c:x val="0.34896868370254808"/>
          <c:y val="4.374309427537772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2464049628309033"/>
          <c:w val="0.91609317901809151"/>
          <c:h val="0.72388394620733321"/>
        </c:manualLayout>
      </c:layout>
      <c:barChart>
        <c:barDir val="col"/>
        <c:grouping val="clustered"/>
        <c:varyColors val="0"/>
        <c:ser>
          <c:idx val="0"/>
          <c:order val="0"/>
          <c:tx>
            <c:strRef>
              <c:f>'Centre de Traitementd'' Ebola'!$L$41</c:f>
              <c:strCache>
                <c:ptCount val="1"/>
                <c:pt idx="0">
                  <c:v>Homme (N=82)</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Ebola'!$N$42:$N$43</c:f>
                <c:numCache>
                  <c:formatCode>0%</c:formatCode>
                  <c:ptCount val="2"/>
                  <c:pt idx="0">
                    <c:v>3.170731707317076E-2</c:v>
                  </c:pt>
                  <c:pt idx="1">
                    <c:v>5.8292682926829237E-2</c:v>
                  </c:pt>
                </c:numCache>
              </c:numRef>
            </c:plus>
            <c:minus>
              <c:numRef>
                <c:f>'Centre de Traitementd'' Ebola'!$M$42:$M$43</c:f>
                <c:numCache>
                  <c:formatCode>0%</c:formatCode>
                  <c:ptCount val="2"/>
                  <c:pt idx="0">
                    <c:v>6.8292682926829329E-2</c:v>
                  </c:pt>
                  <c:pt idx="1">
                    <c:v>3.1707317073170732E-2</c:v>
                  </c:pt>
                </c:numCache>
              </c:numRef>
            </c:minus>
            <c:spPr>
              <a:noFill/>
              <a:ln w="9525" cap="flat" cmpd="sng" algn="ctr">
                <a:solidFill>
                  <a:sysClr val="windowText" lastClr="000000"/>
                </a:solidFill>
                <a:round/>
              </a:ln>
              <a:effectLst/>
            </c:spPr>
          </c:errBars>
          <c:cat>
            <c:strRef>
              <c:f>'Centre de Traitementd'' Ebola'!$K$42:$K$43</c:f>
              <c:strCache>
                <c:ptCount val="2"/>
                <c:pt idx="0">
                  <c:v>Une bonne pratique </c:v>
                </c:pt>
                <c:pt idx="1">
                  <c:v>Une mauvaise pratique </c:v>
                </c:pt>
              </c:strCache>
            </c:strRef>
          </c:cat>
          <c:val>
            <c:numRef>
              <c:f>'Centre de Traitementd'' Ebola'!$L$42:$L$43</c:f>
              <c:numCache>
                <c:formatCode>0%</c:formatCode>
                <c:ptCount val="2"/>
                <c:pt idx="0">
                  <c:v>0.76829268292682928</c:v>
                </c:pt>
                <c:pt idx="1">
                  <c:v>0.23170731707317074</c:v>
                </c:pt>
              </c:numCache>
            </c:numRef>
          </c:val>
          <c:extLst>
            <c:ext xmlns:c16="http://schemas.microsoft.com/office/drawing/2014/chart" uri="{C3380CC4-5D6E-409C-BE32-E72D297353CC}">
              <c16:uniqueId val="{00000001-17B3-4FE0-BFFA-A1EA7A915C59}"/>
            </c:ext>
          </c:extLst>
        </c:ser>
        <c:ser>
          <c:idx val="2"/>
          <c:order val="1"/>
          <c:tx>
            <c:strRef>
              <c:f>'Centre de Traitementd'' Ebola'!$O$41</c:f>
              <c:strCache>
                <c:ptCount val="1"/>
                <c:pt idx="0">
                  <c:v>Femme (N=57)</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Ebola'!$Q$42:$Q$43</c:f>
                <c:numCache>
                  <c:formatCode>0%</c:formatCode>
                  <c:ptCount val="2"/>
                  <c:pt idx="0">
                    <c:v>5.0877192982456076E-2</c:v>
                  </c:pt>
                  <c:pt idx="1">
                    <c:v>4.9122807017543901E-2</c:v>
                  </c:pt>
                </c:numCache>
              </c:numRef>
            </c:plus>
            <c:minus>
              <c:numRef>
                <c:f>'Centre de Traitementd'' Ebola'!$P$42:$P$43</c:f>
                <c:numCache>
                  <c:formatCode>0%</c:formatCode>
                  <c:ptCount val="2"/>
                  <c:pt idx="0">
                    <c:v>2.9122807017543884E-2</c:v>
                  </c:pt>
                  <c:pt idx="1">
                    <c:v>8.0877192982456103E-2</c:v>
                  </c:pt>
                </c:numCache>
              </c:numRef>
            </c:minus>
            <c:spPr>
              <a:noFill/>
              <a:ln w="9525" cap="flat" cmpd="sng" algn="ctr">
                <a:solidFill>
                  <a:sysClr val="windowText" lastClr="000000"/>
                </a:solidFill>
                <a:round/>
              </a:ln>
              <a:effectLst/>
            </c:spPr>
          </c:errBars>
          <c:cat>
            <c:strRef>
              <c:f>'Centre de Traitementd'' Ebola'!$K$42:$K$43</c:f>
              <c:strCache>
                <c:ptCount val="2"/>
                <c:pt idx="0">
                  <c:v>Une bonne pratique </c:v>
                </c:pt>
                <c:pt idx="1">
                  <c:v>Une mauvaise pratique </c:v>
                </c:pt>
              </c:strCache>
            </c:strRef>
          </c:cat>
          <c:val>
            <c:numRef>
              <c:f>'Centre de Traitementd'' Ebola'!$O$42:$O$43</c:f>
              <c:numCache>
                <c:formatCode>0%</c:formatCode>
                <c:ptCount val="2"/>
                <c:pt idx="0">
                  <c:v>0.64912280701754388</c:v>
                </c:pt>
                <c:pt idx="1">
                  <c:v>0.35087719298245612</c:v>
                </c:pt>
              </c:numCache>
            </c:numRef>
          </c:val>
          <c:extLst>
            <c:ext xmlns:c16="http://schemas.microsoft.com/office/drawing/2014/chart" uri="{C3380CC4-5D6E-409C-BE32-E72D297353CC}">
              <c16:uniqueId val="{0000000E-4D0D-4A4A-87D8-3D4CB8C2D0E0}"/>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89807784567"/>
          <c:y val="3.0808077822107541E-3"/>
          <c:w val="0.292033007012441"/>
          <c:h val="0.4316038635866472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Niveau d'études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de l''enquete'!$L$20</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l''enquete'!$N$21:$N$26</c:f>
                <c:numCache>
                  <c:formatCode>0%</c:formatCode>
                  <c:ptCount val="6"/>
                  <c:pt idx="0">
                    <c:v>7.275590551181102E-2</c:v>
                  </c:pt>
                  <c:pt idx="1">
                    <c:v>6.370078740157481E-2</c:v>
                  </c:pt>
                  <c:pt idx="2">
                    <c:v>4.9527559055118131E-2</c:v>
                  </c:pt>
                  <c:pt idx="3">
                    <c:v>6.5354330708661423E-2</c:v>
                  </c:pt>
                  <c:pt idx="4">
                    <c:v>3.0472440944881884E-2</c:v>
                  </c:pt>
                  <c:pt idx="5">
                    <c:v>2.8188976377952757E-2</c:v>
                  </c:pt>
                </c:numCache>
              </c:numRef>
            </c:plus>
            <c:minus>
              <c:numRef>
                <c:f>'Profil de l''enquete'!$M$21:$M$26</c:f>
                <c:numCache>
                  <c:formatCode>0%</c:formatCode>
                  <c:ptCount val="6"/>
                  <c:pt idx="0">
                    <c:v>1.7244094488188977E-2</c:v>
                  </c:pt>
                  <c:pt idx="1">
                    <c:v>2.6299212598425201E-2</c:v>
                  </c:pt>
                  <c:pt idx="2">
                    <c:v>2.0472440944881876E-2</c:v>
                  </c:pt>
                  <c:pt idx="3">
                    <c:v>9.4645669291338608E-2</c:v>
                  </c:pt>
                  <c:pt idx="4">
                    <c:v>3.9527559055118122E-2</c:v>
                  </c:pt>
                  <c:pt idx="5">
                    <c:v>1.4999999999999999E-2</c:v>
                  </c:pt>
                </c:numCache>
              </c:numRef>
            </c:minus>
            <c:spPr>
              <a:noFill/>
              <a:ln w="0" cap="flat" cmpd="sng" algn="ctr">
                <a:solidFill>
                  <a:schemeClr val="tx1"/>
                </a:solidFill>
                <a:round/>
              </a:ln>
              <a:effectLst/>
            </c:spPr>
          </c:errBars>
          <c:cat>
            <c:strRef>
              <c:f>'Profil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f>'Profil de l''enquete'!$L$21:$L$26</c:f>
              <c:numCache>
                <c:formatCode>0%</c:formatCode>
                <c:ptCount val="6"/>
                <c:pt idx="0">
                  <c:v>4.7244094488188976E-2</c:v>
                </c:pt>
                <c:pt idx="1">
                  <c:v>0.1062992125984252</c:v>
                </c:pt>
                <c:pt idx="2">
                  <c:v>0.22047244094488189</c:v>
                </c:pt>
                <c:pt idx="3">
                  <c:v>0.3346456692913386</c:v>
                </c:pt>
                <c:pt idx="4">
                  <c:v>0.27952755905511811</c:v>
                </c:pt>
                <c:pt idx="5">
                  <c:v>1.1811023622047244E-2</c:v>
                </c:pt>
              </c:numCache>
            </c:numRef>
          </c:val>
          <c:extLst>
            <c:ext xmlns:c16="http://schemas.microsoft.com/office/drawing/2014/chart" uri="{C3380CC4-5D6E-409C-BE32-E72D297353CC}">
              <c16:uniqueId val="{00000000-5E0F-437D-B489-F00E326366B8}"/>
            </c:ext>
          </c:extLst>
        </c:ser>
        <c:ser>
          <c:idx val="1"/>
          <c:order val="1"/>
          <c:spPr>
            <a:solidFill>
              <a:schemeClr val="accent2">
                <a:tint val="70000"/>
              </a:schemeClr>
            </a:solidFill>
            <a:ln>
              <a:noFill/>
            </a:ln>
            <a:effectLst/>
          </c:spPr>
          <c:invertIfNegative val="0"/>
          <c:cat>
            <c:strRef>
              <c:f>'[1]Profil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5E0F-437D-B489-F00E326366B8}"/>
            </c:ext>
          </c:extLst>
        </c:ser>
        <c:ser>
          <c:idx val="4"/>
          <c:order val="4"/>
          <c:spPr>
            <a:solidFill>
              <a:schemeClr val="accent2">
                <a:shade val="70000"/>
              </a:schemeClr>
            </a:solidFill>
            <a:ln>
              <a:noFill/>
            </a:ln>
            <a:effectLst/>
          </c:spPr>
          <c:invertIfNegative val="0"/>
          <c:cat>
            <c:strRef>
              <c:f>'[1]Profil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5E0F-437D-B489-F00E326366B8}"/>
            </c:ext>
          </c:extLst>
        </c:ser>
        <c:ser>
          <c:idx val="5"/>
          <c:order val="5"/>
          <c:tx>
            <c:strRef>
              <c:f>'Profil de l''enquete'!$O$20</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l''enquete'!$Q$21:$Q$26</c:f>
                <c:numCache>
                  <c:formatCode>0%</c:formatCode>
                  <c:ptCount val="6"/>
                  <c:pt idx="0">
                    <c:v>2.2113821138211393E-2</c:v>
                  </c:pt>
                  <c:pt idx="1">
                    <c:v>3.4959349593495934E-2</c:v>
                  </c:pt>
                  <c:pt idx="2">
                    <c:v>2.6016260162601834E-3</c:v>
                  </c:pt>
                  <c:pt idx="3">
                    <c:v>4.7642276422764251E-2</c:v>
                  </c:pt>
                  <c:pt idx="4">
                    <c:v>2.3333333333333345E-2</c:v>
                  </c:pt>
                  <c:pt idx="5">
                    <c:v>7.0000000000000007E-2</c:v>
                  </c:pt>
                </c:numCache>
              </c:numRef>
            </c:plus>
            <c:minus>
              <c:numRef>
                <c:f>'Profil de l''enquete'!$P$21:$P$26</c:f>
                <c:numCache>
                  <c:formatCode>0%</c:formatCode>
                  <c:ptCount val="6"/>
                  <c:pt idx="0">
                    <c:v>1.7886178861788615E-2</c:v>
                  </c:pt>
                  <c:pt idx="1">
                    <c:v>1.5040650406504069E-2</c:v>
                  </c:pt>
                  <c:pt idx="2">
                    <c:v>5.7398373983739814E-2</c:v>
                  </c:pt>
                  <c:pt idx="3">
                    <c:v>1.5000000000000013E-2</c:v>
                  </c:pt>
                  <c:pt idx="4">
                    <c:v>1.6666666666666663E-2</c:v>
                  </c:pt>
                  <c:pt idx="5">
                    <c:v>1.0650406504065041E-2</c:v>
                  </c:pt>
                </c:numCache>
              </c:numRef>
            </c:minus>
            <c:spPr>
              <a:noFill/>
              <a:ln w="6350" cap="flat" cmpd="sng" algn="ctr">
                <a:solidFill>
                  <a:schemeClr val="tx1"/>
                </a:solidFill>
                <a:round/>
              </a:ln>
              <a:effectLst/>
            </c:spPr>
          </c:errBars>
          <c:cat>
            <c:strRef>
              <c:f>'Profil de l''enquete'!$K$21:$K$26</c:f>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f>'Profil de l''enquete'!$O$21:$O$26</c:f>
              <c:numCache>
                <c:formatCode>0%</c:formatCode>
                <c:ptCount val="6"/>
                <c:pt idx="0">
                  <c:v>0.11788617886178862</c:v>
                </c:pt>
                <c:pt idx="1">
                  <c:v>6.5040650406504072E-2</c:v>
                </c:pt>
                <c:pt idx="2">
                  <c:v>0.33739837398373984</c:v>
                </c:pt>
                <c:pt idx="3">
                  <c:v>0.27235772357723576</c:v>
                </c:pt>
                <c:pt idx="4">
                  <c:v>0.16666666666666666</c:v>
                </c:pt>
                <c:pt idx="5">
                  <c:v>4.065040650406504E-2</c:v>
                </c:pt>
              </c:numCache>
            </c:numRef>
          </c:val>
          <c:extLst>
            <c:ext xmlns:c16="http://schemas.microsoft.com/office/drawing/2014/chart" uri="{C3380CC4-5D6E-409C-BE32-E72D297353CC}">
              <c16:uniqueId val="{00000002-5E0F-437D-B489-F00E326366B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c:ext uri="{02D57815-91ED-43cb-92C2-25804820EDAC}">
                        <c15:formulaRef>
                          <c15:sqref>'Profil de l''enquete'!$M$21:$M$26</c15:sqref>
                        </c15:formulaRef>
                      </c:ext>
                    </c:extLst>
                    <c:numCache>
                      <c:formatCode>0%</c:formatCode>
                      <c:ptCount val="6"/>
                      <c:pt idx="0">
                        <c:v>1.7244094488188977E-2</c:v>
                      </c:pt>
                      <c:pt idx="1">
                        <c:v>2.6299212598425201E-2</c:v>
                      </c:pt>
                      <c:pt idx="2">
                        <c:v>2.0472440944881876E-2</c:v>
                      </c:pt>
                      <c:pt idx="3">
                        <c:v>9.4645669291338608E-2</c:v>
                      </c:pt>
                      <c:pt idx="4">
                        <c:v>3.9527559055118122E-2</c:v>
                      </c:pt>
                      <c:pt idx="5">
                        <c:v>1.4999999999999999E-2</c:v>
                      </c:pt>
                    </c:numCache>
                  </c:numRef>
                </c:val>
                <c:extLst>
                  <c:ext xmlns:c16="http://schemas.microsoft.com/office/drawing/2014/chart" uri="{C3380CC4-5D6E-409C-BE32-E72D297353CC}">
                    <c16:uniqueId val="{00000004-5E0F-437D-B489-F00E326366B8}"/>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xmlns:c15="http://schemas.microsoft.com/office/drawing/2012/chart">
                      <c:ext xmlns:c15="http://schemas.microsoft.com/office/drawing/2012/chart" uri="{02D57815-91ED-43cb-92C2-25804820EDAC}">
                        <c15:formulaRef>
                          <c15:sqref>'Profil de l''enquete'!$N$21:$N$26</c15:sqref>
                        </c15:formulaRef>
                      </c:ext>
                    </c:extLst>
                    <c:numCache>
                      <c:formatCode>0%</c:formatCode>
                      <c:ptCount val="6"/>
                      <c:pt idx="0">
                        <c:v>7.275590551181102E-2</c:v>
                      </c:pt>
                      <c:pt idx="1">
                        <c:v>6.370078740157481E-2</c:v>
                      </c:pt>
                      <c:pt idx="2">
                        <c:v>4.9527559055118131E-2</c:v>
                      </c:pt>
                      <c:pt idx="3">
                        <c:v>6.5354330708661423E-2</c:v>
                      </c:pt>
                      <c:pt idx="4">
                        <c:v>3.0472440944881884E-2</c:v>
                      </c:pt>
                      <c:pt idx="5">
                        <c:v>2.8188976377952757E-2</c:v>
                      </c:pt>
                    </c:numCache>
                  </c:numRef>
                </c:val>
                <c:extLst xmlns:c15="http://schemas.microsoft.com/office/drawing/2012/chart">
                  <c:ext xmlns:c16="http://schemas.microsoft.com/office/drawing/2014/chart" uri="{C3380CC4-5D6E-409C-BE32-E72D297353CC}">
                    <c16:uniqueId val="{00000005-5E0F-437D-B489-F00E326366B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9720261529808767"/>
          <c:y val="4.3760464152507249E-2"/>
          <c:w val="0.19038194346683379"/>
          <c:h val="0.2446166597596353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a:t>
            </a:r>
            <a:r>
              <a:rPr lang="en-US" baseline="0"/>
              <a:t> to go to ETC</a:t>
            </a:r>
          </a:p>
        </c:rich>
      </c:tx>
      <c:layout>
        <c:manualLayout>
          <c:xMode val="edge"/>
          <c:yMode val="edge"/>
          <c:x val="0.35313684999583189"/>
          <c:y val="1.488700366916730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7.0998906780299215E-2"/>
          <c:w val="0.91609317901809151"/>
          <c:h val="0.59477935658437653"/>
        </c:manualLayout>
      </c:layout>
      <c:barChart>
        <c:barDir val="col"/>
        <c:grouping val="clustered"/>
        <c:varyColors val="0"/>
        <c:ser>
          <c:idx val="0"/>
          <c:order val="0"/>
          <c:tx>
            <c:strRef>
              <c:f>'Centre de Traitementd'' Ebola'!$L$29</c:f>
              <c:strCache>
                <c:ptCount val="1"/>
                <c:pt idx="0">
                  <c:v>Homme (N=83)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'Centre de Traitementd'' Ebola'!$N$30:$N$34</c:f>
                <c:numCache>
                  <c:formatCode>0%</c:formatCode>
                  <c:ptCount val="5"/>
                  <c:pt idx="0">
                    <c:v>0.10542168674698796</c:v>
                  </c:pt>
                  <c:pt idx="1">
                    <c:v>6.698795180722894E-2</c:v>
                  </c:pt>
                  <c:pt idx="2">
                    <c:v>3.8313253012048187E-2</c:v>
                  </c:pt>
                  <c:pt idx="3">
                    <c:v>1.9277108433734952E-2</c:v>
                  </c:pt>
                  <c:pt idx="4">
                    <c:v>0</c:v>
                  </c:pt>
                </c:numCache>
              </c:numRef>
            </c:plus>
            <c:minus>
              <c:numRef>
                <c:f>'Centre de Traitementd'' Ebola'!$M$30:$M$34</c:f>
                <c:numCache>
                  <c:formatCode>0%</c:formatCode>
                  <c:ptCount val="5"/>
                  <c:pt idx="0">
                    <c:v>1.4578313253012037E-2</c:v>
                  </c:pt>
                  <c:pt idx="1">
                    <c:v>5.3012048192771055E-2</c:v>
                  </c:pt>
                  <c:pt idx="2">
                    <c:v>3.1686746987951819E-2</c:v>
                  </c:pt>
                  <c:pt idx="3">
                    <c:v>1.0722891566265047E-2</c:v>
                  </c:pt>
                  <c:pt idx="4">
                    <c:v>0</c:v>
                  </c:pt>
                </c:numCache>
              </c:numRef>
            </c:minus>
            <c:spPr>
              <a:noFill/>
              <a:ln w="9525" cap="flat" cmpd="sng" algn="ctr">
                <a:solidFill>
                  <a:sysClr val="windowText" lastClr="000000"/>
                </a:solidFill>
                <a:round/>
              </a:ln>
              <a:effectLst/>
            </c:spPr>
          </c:errBars>
          <c:cat>
            <c:strRef>
              <c:f>'Centre de Traitementd'' Ebola'!$K$30:$K$34</c:f>
              <c:strCache>
                <c:ptCount val="5"/>
                <c:pt idx="0">
                  <c:v>J’ai assisté à une visite communautaire ou à une journée de portes ouvertes au CTE</c:v>
                </c:pt>
                <c:pt idx="1">
                  <c:v>J’ai rendu visite à un membre de ma famille ou à un ami</c:v>
                </c:pt>
                <c:pt idx="2">
                  <c:v>J’étais présent(e) en tant qu’intervenant(e) ou bénévole</c:v>
                </c:pt>
                <c:pt idx="3">
                  <c:v>J’étais un(e) patient(e) atteint(e) d’Ebola</c:v>
                </c:pt>
                <c:pt idx="4">
                  <c:v>Autre</c:v>
                </c:pt>
              </c:strCache>
            </c:strRef>
          </c:cat>
          <c:val>
            <c:numRef>
              <c:f>'Centre de Traitementd'' Ebola'!$L$30:$L$34</c:f>
              <c:numCache>
                <c:formatCode>0%</c:formatCode>
                <c:ptCount val="5"/>
                <c:pt idx="0">
                  <c:v>0.14457831325301204</c:v>
                </c:pt>
                <c:pt idx="1">
                  <c:v>0.25301204819277107</c:v>
                </c:pt>
                <c:pt idx="2">
                  <c:v>0.42168674698795183</c:v>
                </c:pt>
                <c:pt idx="3">
                  <c:v>0.18072289156626506</c:v>
                </c:pt>
                <c:pt idx="4">
                  <c:v>0</c:v>
                </c:pt>
              </c:numCache>
            </c:numRef>
          </c:val>
          <c:extLst>
            <c:ext xmlns:c16="http://schemas.microsoft.com/office/drawing/2014/chart" uri="{C3380CC4-5D6E-409C-BE32-E72D297353CC}">
              <c16:uniqueId val="{00000001-17B3-4FE0-BFFA-A1EA7A915C59}"/>
            </c:ext>
          </c:extLst>
        </c:ser>
        <c:ser>
          <c:idx val="2"/>
          <c:order val="1"/>
          <c:tx>
            <c:strRef>
              <c:f>'Centre de Traitementd'' Ebola'!$O$29</c:f>
              <c:strCache>
                <c:ptCount val="1"/>
                <c:pt idx="0">
                  <c:v>Femme (N=58)</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Ebola'!$Q$30:$Q$34</c:f>
                <c:numCache>
                  <c:formatCode>0%</c:formatCode>
                  <c:ptCount val="5"/>
                  <c:pt idx="0">
                    <c:v>4.4827586206896558E-2</c:v>
                  </c:pt>
                  <c:pt idx="1">
                    <c:v>9.758620689655173E-2</c:v>
                  </c:pt>
                  <c:pt idx="2">
                    <c:v>4.0689655172413797E-2</c:v>
                  </c:pt>
                  <c:pt idx="3">
                    <c:v>8.3103448275862052E-2</c:v>
                  </c:pt>
                  <c:pt idx="4">
                    <c:v>1.3793103448275862E-2</c:v>
                  </c:pt>
                </c:numCache>
              </c:numRef>
            </c:plus>
            <c:minus>
              <c:numRef>
                <c:f>'Centre de Traitementd'' Ebola'!$P$30:$P$34</c:f>
                <c:numCache>
                  <c:formatCode>0%</c:formatCode>
                  <c:ptCount val="5"/>
                  <c:pt idx="0">
                    <c:v>2.5172413793103449E-2</c:v>
                  </c:pt>
                  <c:pt idx="1">
                    <c:v>1.2413793103448284E-2</c:v>
                  </c:pt>
                  <c:pt idx="2">
                    <c:v>9.9310344827586161E-2</c:v>
                  </c:pt>
                  <c:pt idx="3">
                    <c:v>6.6896551724137915E-2</c:v>
                  </c:pt>
                  <c:pt idx="4">
                    <c:v>7.6206896551724149E-2</c:v>
                  </c:pt>
                </c:numCache>
              </c:numRef>
            </c:minus>
            <c:spPr>
              <a:noFill/>
              <a:ln w="9525" cap="flat" cmpd="sng" algn="ctr">
                <a:solidFill>
                  <a:sysClr val="windowText" lastClr="000000"/>
                </a:solidFill>
                <a:round/>
              </a:ln>
              <a:effectLst/>
            </c:spPr>
          </c:errBars>
          <c:cat>
            <c:strRef>
              <c:f>'Centre de Traitementd'' Ebola'!$K$30:$K$34</c:f>
              <c:strCache>
                <c:ptCount val="5"/>
                <c:pt idx="0">
                  <c:v>J’ai assisté à une visite communautaire ou à une journée de portes ouvertes au CTE</c:v>
                </c:pt>
                <c:pt idx="1">
                  <c:v>J’ai rendu visite à un membre de ma famille ou à un ami</c:v>
                </c:pt>
                <c:pt idx="2">
                  <c:v>J’étais présent(e) en tant qu’intervenant(e) ou bénévole</c:v>
                </c:pt>
                <c:pt idx="3">
                  <c:v>J’étais un(e) patient(e) atteint(e) d’Ebola</c:v>
                </c:pt>
                <c:pt idx="4">
                  <c:v>Autre</c:v>
                </c:pt>
              </c:strCache>
            </c:strRef>
          </c:cat>
          <c:val>
            <c:numRef>
              <c:f>'Centre de Traitementd'' Ebola'!$O$30:$O$34</c:f>
              <c:numCache>
                <c:formatCode>0%</c:formatCode>
                <c:ptCount val="5"/>
                <c:pt idx="0">
                  <c:v>0.15517241379310345</c:v>
                </c:pt>
                <c:pt idx="1">
                  <c:v>0.17241379310344829</c:v>
                </c:pt>
                <c:pt idx="2">
                  <c:v>0.37931034482758619</c:v>
                </c:pt>
                <c:pt idx="3">
                  <c:v>0.20689655172413793</c:v>
                </c:pt>
                <c:pt idx="4">
                  <c:v>8.6206896551724144E-2</c:v>
                </c:pt>
              </c:numCache>
            </c:numRef>
          </c:val>
          <c:extLst>
            <c:ext xmlns:c16="http://schemas.microsoft.com/office/drawing/2014/chart" uri="{C3380CC4-5D6E-409C-BE32-E72D297353CC}">
              <c16:uniqueId val="{0000000B-CA4E-45C9-8223-CA2A46A1B319}"/>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r"/>
      <c:layout>
        <c:manualLayout>
          <c:xMode val="edge"/>
          <c:yMode val="edge"/>
          <c:x val="0.60654748268920111"/>
          <c:y val="0.1511643916482758"/>
          <c:w val="0.38511629036588158"/>
          <c:h val="0.1557104323897229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Reasons for Not Going</a:t>
            </a:r>
            <a:r>
              <a:rPr lang="en-US" baseline="0"/>
              <a:t> to ETC</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col"/>
        <c:grouping val="clustered"/>
        <c:varyColors val="0"/>
        <c:ser>
          <c:idx val="0"/>
          <c:order val="0"/>
          <c:tx>
            <c:strRef>
              <c:f>'Centre de Traitementd'' Ebola'!$L$87</c:f>
              <c:strCache>
                <c:ptCount val="1"/>
                <c:pt idx="0">
                  <c:v>Homme (N=241)</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Ebola'!$N$88:$N$101</c:f>
                <c:numCache>
                  <c:formatCode>0%</c:formatCode>
                  <c:ptCount val="14"/>
                  <c:pt idx="0">
                    <c:v>4.3609958506224067E-2</c:v>
                  </c:pt>
                  <c:pt idx="1">
                    <c:v>2.3817427385892126E-2</c:v>
                  </c:pt>
                  <c:pt idx="2">
                    <c:v>5.2116182572614106E-2</c:v>
                  </c:pt>
                  <c:pt idx="3">
                    <c:v>7.0207468879668056E-2</c:v>
                  </c:pt>
                  <c:pt idx="4">
                    <c:v>5.8713692946058091E-2</c:v>
                  </c:pt>
                  <c:pt idx="5">
                    <c:v>1.7012448132780092E-2</c:v>
                  </c:pt>
                  <c:pt idx="6">
                    <c:v>2.1908713692946058E-2</c:v>
                  </c:pt>
                  <c:pt idx="7">
                    <c:v>3.7759336099585067E-2</c:v>
                  </c:pt>
                  <c:pt idx="8">
                    <c:v>4.7966804979253111E-2</c:v>
                  </c:pt>
                  <c:pt idx="9">
                    <c:v>7.9460580912863066E-2</c:v>
                  </c:pt>
                  <c:pt idx="10">
                    <c:v>0.11116182572614108</c:v>
                  </c:pt>
                  <c:pt idx="11">
                    <c:v>3.435684647302905E-2</c:v>
                  </c:pt>
                  <c:pt idx="12">
                    <c:v>4.850622406639004E-2</c:v>
                  </c:pt>
                  <c:pt idx="13">
                    <c:v>2.3402489626556017E-2</c:v>
                  </c:pt>
                </c:numCache>
              </c:numRef>
            </c:plus>
            <c:minus>
              <c:numRef>
                <c:f>'Centre de Traitementd'' Ebola'!$M$88:$M$101</c:f>
                <c:numCache>
                  <c:formatCode>0%</c:formatCode>
                  <c:ptCount val="14"/>
                  <c:pt idx="0">
                    <c:v>1.6390041493775931E-2</c:v>
                  </c:pt>
                  <c:pt idx="1">
                    <c:v>5.618257261410789E-2</c:v>
                  </c:pt>
                  <c:pt idx="2">
                    <c:v>9.7883817427385902E-2</c:v>
                  </c:pt>
                  <c:pt idx="3">
                    <c:v>9.7925311203319459E-3</c:v>
                  </c:pt>
                  <c:pt idx="4">
                    <c:v>6.1286307053941905E-2</c:v>
                  </c:pt>
                  <c:pt idx="5">
                    <c:v>5.2987551867219915E-2</c:v>
                  </c:pt>
                  <c:pt idx="6">
                    <c:v>3.809128630705394E-2</c:v>
                  </c:pt>
                  <c:pt idx="7">
                    <c:v>4.2240663900414935E-2</c:v>
                  </c:pt>
                  <c:pt idx="8">
                    <c:v>9.2033195020746889E-2</c:v>
                  </c:pt>
                  <c:pt idx="9">
                    <c:v>5.0539419087136925E-2</c:v>
                  </c:pt>
                  <c:pt idx="10">
                    <c:v>3.8838174273858918E-2</c:v>
                  </c:pt>
                  <c:pt idx="11">
                    <c:v>1.5643153526970953E-2</c:v>
                  </c:pt>
                  <c:pt idx="12">
                    <c:v>3.1493775933609955E-2</c:v>
                  </c:pt>
                  <c:pt idx="13">
                    <c:v>1.6097510373443983E-2</c:v>
                  </c:pt>
                </c:numCache>
              </c:numRef>
            </c:minus>
            <c:spPr>
              <a:noFill/>
              <a:ln w="9525" cap="flat" cmpd="sng" algn="ctr">
                <a:solidFill>
                  <a:sysClr val="windowText" lastClr="000000"/>
                </a:solidFill>
                <a:round/>
              </a:ln>
              <a:effectLst/>
            </c:spPr>
          </c:errBars>
          <c:cat>
            <c:strRef>
              <c:f>'Centre de Traitementd'' Ebola'!$K$88:$K$101</c:f>
              <c:strCache>
                <c:ptCount val="14"/>
                <c:pt idx="0">
                  <c:v>Le CTE serait trop éloigné</c:v>
                </c:pt>
                <c:pt idx="1">
                  <c:v>Je ne sais pas où trouver un CTE</c:v>
                </c:pt>
                <c:pt idx="2">
                  <c:v>Le personnel du CTE n’est pas qualifié</c:v>
                </c:pt>
                <c:pt idx="3">
                  <c:v>Le personnel du CTE est étranger</c:v>
                </c:pt>
                <c:pt idx="4">
                  <c:v>Les personnes y sont maltraitées par le personnel</c:v>
                </c:pt>
                <c:pt idx="5">
                  <c:v>Tous ceux qui se rendent dans un CTE meurent</c:v>
                </c:pt>
                <c:pt idx="6">
                  <c:v>Les personnes sont infectées par le virus Ebola en raison des conditions insalubres des CTE</c:v>
                </c:pt>
                <c:pt idx="7">
                  <c:v>Les personnes qui se rendent dans un CTE sont volontairement infectées par le virus Ebola par le personnel du CTE</c:v>
                </c:pt>
                <c:pt idx="8">
                  <c:v>Les patients ne peuvent pas recevoir de visiteurs au CTE</c:v>
                </c:pt>
                <c:pt idx="9">
                  <c:v>Nous ne savons pas ce qu’il se passe dans les CTE</c:v>
                </c:pt>
                <c:pt idx="10">
                  <c:v>Ma communauté ne serait pas d’accord </c:v>
                </c:pt>
                <c:pt idx="11">
                  <c:v>Ma famille ne serait pas d’accord</c:v>
                </c:pt>
                <c:pt idx="12">
                  <c:v>Autre</c:v>
                </c:pt>
                <c:pt idx="13">
                  <c:v>Je ne sais pas</c:v>
                </c:pt>
              </c:strCache>
            </c:strRef>
          </c:cat>
          <c:val>
            <c:numRef>
              <c:f>'Centre de Traitementd'' Ebola'!$L$88:$L$101</c:f>
              <c:numCache>
                <c:formatCode>0%</c:formatCode>
                <c:ptCount val="14"/>
                <c:pt idx="0">
                  <c:v>6.6390041493775934E-2</c:v>
                </c:pt>
                <c:pt idx="1">
                  <c:v>0.11618257261410789</c:v>
                </c:pt>
                <c:pt idx="2">
                  <c:v>0.1078838174273859</c:v>
                </c:pt>
                <c:pt idx="3">
                  <c:v>4.9792531120331947E-2</c:v>
                </c:pt>
                <c:pt idx="4">
                  <c:v>9.1286307053941904E-2</c:v>
                </c:pt>
                <c:pt idx="5">
                  <c:v>8.2987551867219914E-2</c:v>
                </c:pt>
                <c:pt idx="6">
                  <c:v>5.8091286307053944E-2</c:v>
                </c:pt>
                <c:pt idx="7">
                  <c:v>6.2240663900414939E-2</c:v>
                </c:pt>
                <c:pt idx="8">
                  <c:v>0.11203319502074689</c:v>
                </c:pt>
                <c:pt idx="9">
                  <c:v>7.0539419087136929E-2</c:v>
                </c:pt>
                <c:pt idx="10">
                  <c:v>7.8838174273858919E-2</c:v>
                </c:pt>
                <c:pt idx="11">
                  <c:v>4.5643153526970952E-2</c:v>
                </c:pt>
                <c:pt idx="12">
                  <c:v>4.1493775933609957E-2</c:v>
                </c:pt>
                <c:pt idx="13">
                  <c:v>1.6597510373443983E-2</c:v>
                </c:pt>
              </c:numCache>
            </c:numRef>
          </c:val>
          <c:extLst>
            <c:ext xmlns:c16="http://schemas.microsoft.com/office/drawing/2014/chart" uri="{C3380CC4-5D6E-409C-BE32-E72D297353CC}">
              <c16:uniqueId val="{00000001-17B3-4FE0-BFFA-A1EA7A915C59}"/>
            </c:ext>
          </c:extLst>
        </c:ser>
        <c:ser>
          <c:idx val="2"/>
          <c:order val="1"/>
          <c:tx>
            <c:strRef>
              <c:f>'Centre de Traitementd'' Ebola'!$O$87</c:f>
              <c:strCache>
                <c:ptCount val="1"/>
                <c:pt idx="0">
                  <c:v>Femme (N=221)</c:v>
                </c:pt>
              </c:strCache>
            </c:strRef>
          </c:tx>
          <c:spPr>
            <a:solidFill>
              <a:srgbClr val="FFC0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'Centre de Traitementd'' Ebola'!$Q$88:$Q$101</c:f>
                <c:numCache>
                  <c:formatCode>0%</c:formatCode>
                  <c:ptCount val="14"/>
                  <c:pt idx="0">
                    <c:v>2.0950226244343888E-2</c:v>
                  </c:pt>
                  <c:pt idx="1">
                    <c:v>7.6651583710407256E-2</c:v>
                  </c:pt>
                  <c:pt idx="2">
                    <c:v>3.5701357466063344E-2</c:v>
                  </c:pt>
                  <c:pt idx="3">
                    <c:v>1.4751131221719456E-2</c:v>
                  </c:pt>
                  <c:pt idx="4">
                    <c:v>2.4253393665158385E-2</c:v>
                  </c:pt>
                  <c:pt idx="5">
                    <c:v>1.8552036199095026E-2</c:v>
                  </c:pt>
                  <c:pt idx="6">
                    <c:v>5.8325791855203618E-2</c:v>
                  </c:pt>
                  <c:pt idx="7">
                    <c:v>2.9502262443438912E-2</c:v>
                  </c:pt>
                  <c:pt idx="8">
                    <c:v>6.4027149321266963E-2</c:v>
                  </c:pt>
                  <c:pt idx="9">
                    <c:v>4.6877828054298645E-2</c:v>
                  </c:pt>
                  <c:pt idx="10">
                    <c:v>1.9728506787330319E-2</c:v>
                  </c:pt>
                  <c:pt idx="11">
                    <c:v>4.0452488687782825E-2</c:v>
                  </c:pt>
                  <c:pt idx="12">
                    <c:v>3.3800904977375569E-2</c:v>
                  </c:pt>
                  <c:pt idx="13">
                    <c:v>2.6425339366515838E-2</c:v>
                  </c:pt>
                </c:numCache>
              </c:numRef>
            </c:plus>
            <c:minus>
              <c:numRef>
                <c:f>'Centre de Traitementd'' Ebola'!$P$88:$P$101</c:f>
                <c:numCache>
                  <c:formatCode>0%</c:formatCode>
                  <c:ptCount val="14"/>
                  <c:pt idx="0">
                    <c:v>9.0497737556561094E-3</c:v>
                  </c:pt>
                  <c:pt idx="1">
                    <c:v>2.3348416289592756E-2</c:v>
                  </c:pt>
                  <c:pt idx="2">
                    <c:v>4.4298642533936651E-2</c:v>
                  </c:pt>
                  <c:pt idx="3">
                    <c:v>3.524886877828054E-2</c:v>
                  </c:pt>
                  <c:pt idx="4">
                    <c:v>1.5746606334841623E-2</c:v>
                  </c:pt>
                  <c:pt idx="5">
                    <c:v>6.1447963800904976E-2</c:v>
                  </c:pt>
                  <c:pt idx="6">
                    <c:v>1.1674208144796378E-2</c:v>
                  </c:pt>
                  <c:pt idx="7">
                    <c:v>6.0497737556561085E-2</c:v>
                  </c:pt>
                  <c:pt idx="8">
                    <c:v>2.5972850678733034E-2</c:v>
                  </c:pt>
                  <c:pt idx="9">
                    <c:v>4.3122171945701351E-2</c:v>
                  </c:pt>
                  <c:pt idx="10">
                    <c:v>2.0271493212669689E-2</c:v>
                  </c:pt>
                  <c:pt idx="11">
                    <c:v>1.9547511312217186E-2</c:v>
                  </c:pt>
                  <c:pt idx="12">
                    <c:v>2.6199095022624436E-2</c:v>
                  </c:pt>
                  <c:pt idx="13">
                    <c:v>1.3574660633484163E-2</c:v>
                  </c:pt>
                </c:numCache>
              </c:numRef>
            </c:minus>
            <c:spPr>
              <a:noFill/>
              <a:ln w="9525" cap="flat" cmpd="sng" algn="ctr">
                <a:solidFill>
                  <a:sysClr val="windowText" lastClr="000000"/>
                </a:solidFill>
                <a:round/>
              </a:ln>
              <a:effectLst/>
            </c:spPr>
          </c:errBars>
          <c:cat>
            <c:strRef>
              <c:f>'Centre de Traitementd'' Ebola'!$K$88:$K$101</c:f>
              <c:strCache>
                <c:ptCount val="14"/>
                <c:pt idx="0">
                  <c:v>Le CTE serait trop éloigné</c:v>
                </c:pt>
                <c:pt idx="1">
                  <c:v>Je ne sais pas où trouver un CTE</c:v>
                </c:pt>
                <c:pt idx="2">
                  <c:v>Le personnel du CTE n’est pas qualifié</c:v>
                </c:pt>
                <c:pt idx="3">
                  <c:v>Le personnel du CTE est étranger</c:v>
                </c:pt>
                <c:pt idx="4">
                  <c:v>Les personnes y sont maltraitées par le personnel</c:v>
                </c:pt>
                <c:pt idx="5">
                  <c:v>Tous ceux qui se rendent dans un CTE meurent</c:v>
                </c:pt>
                <c:pt idx="6">
                  <c:v>Les personnes sont infectées par le virus Ebola en raison des conditions insalubres des CTE</c:v>
                </c:pt>
                <c:pt idx="7">
                  <c:v>Les personnes qui se rendent dans un CTE sont volontairement infectées par le virus Ebola par le personnel du CTE</c:v>
                </c:pt>
                <c:pt idx="8">
                  <c:v>Les patients ne peuvent pas recevoir de visiteurs au CTE</c:v>
                </c:pt>
                <c:pt idx="9">
                  <c:v>Nous ne savons pas ce qu’il se passe dans les CTE</c:v>
                </c:pt>
                <c:pt idx="10">
                  <c:v>Ma communauté ne serait pas d’accord </c:v>
                </c:pt>
                <c:pt idx="11">
                  <c:v>Ma famille ne serait pas d’accord</c:v>
                </c:pt>
                <c:pt idx="12">
                  <c:v>Autre</c:v>
                </c:pt>
                <c:pt idx="13">
                  <c:v>Je ne sais pas</c:v>
                </c:pt>
              </c:strCache>
            </c:strRef>
          </c:cat>
          <c:val>
            <c:numRef>
              <c:f>'Centre de Traitementd'' Ebola'!$O$88:$O$101</c:f>
              <c:numCache>
                <c:formatCode>0%</c:formatCode>
                <c:ptCount val="14"/>
                <c:pt idx="0">
                  <c:v>9.0497737556561094E-3</c:v>
                </c:pt>
                <c:pt idx="1">
                  <c:v>6.3348416289592757E-2</c:v>
                </c:pt>
                <c:pt idx="2">
                  <c:v>5.4298642533936653E-2</c:v>
                </c:pt>
                <c:pt idx="3">
                  <c:v>4.5248868778280542E-2</c:v>
                </c:pt>
                <c:pt idx="4">
                  <c:v>0.13574660633484162</c:v>
                </c:pt>
                <c:pt idx="5">
                  <c:v>8.1447963800904979E-2</c:v>
                </c:pt>
                <c:pt idx="6">
                  <c:v>3.1674208144796379E-2</c:v>
                </c:pt>
                <c:pt idx="7">
                  <c:v>9.0497737556561084E-2</c:v>
                </c:pt>
                <c:pt idx="8">
                  <c:v>8.5972850678733032E-2</c:v>
                </c:pt>
                <c:pt idx="9">
                  <c:v>0.11312217194570136</c:v>
                </c:pt>
                <c:pt idx="10">
                  <c:v>0.14027149321266968</c:v>
                </c:pt>
                <c:pt idx="11">
                  <c:v>9.9547511312217188E-2</c:v>
                </c:pt>
                <c:pt idx="12">
                  <c:v>3.6199095022624438E-2</c:v>
                </c:pt>
                <c:pt idx="13">
                  <c:v>1.3574660633484163E-2</c:v>
                </c:pt>
              </c:numCache>
            </c:numRef>
          </c:val>
          <c:extLst>
            <c:ext xmlns:c16="http://schemas.microsoft.com/office/drawing/2014/chart" uri="{C3380CC4-5D6E-409C-BE32-E72D297353CC}">
              <c16:uniqueId val="{0000000D-37AE-4D12-BC55-062057AFCE41}"/>
            </c:ext>
          </c:extLst>
        </c:ser>
        <c:dLbls>
          <c:showLegendKey val="0"/>
          <c:showVal val="0"/>
          <c:showCatName val="0"/>
          <c:showSerName val="0"/>
          <c:showPercent val="0"/>
          <c:showBubbleSize val="0"/>
        </c:dLbls>
        <c:gapWidth val="75"/>
        <c:overlap val="-25"/>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t"/>
      <c:layout>
        <c:manualLayout>
          <c:xMode val="edge"/>
          <c:yMode val="edge"/>
          <c:x val="0.75727318587887638"/>
          <c:y val="7.9684620211061194E-2"/>
          <c:w val="0.16057867626386599"/>
          <c:h val="4.452847029245730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Awareness of Contact</a:t>
            </a:r>
            <a:r>
              <a:rPr lang="en-US" baseline="0">
                <a:solidFill>
                  <a:schemeClr val="tx1"/>
                </a:solidFill>
              </a:rPr>
              <a:t> Tracing,</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9591902331556187E-2"/>
          <c:w val="0.91609317901809151"/>
          <c:h val="0.78893227873318517"/>
        </c:manualLayout>
      </c:layout>
      <c:barChart>
        <c:barDir val="col"/>
        <c:grouping val="clustered"/>
        <c:varyColors val="0"/>
        <c:ser>
          <c:idx val="0"/>
          <c:order val="0"/>
          <c:tx>
            <c:strRef>
              <c:f>'Recherche de contacts'!$L$9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D-4DF3-9A51-FAE028604E0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contacts'!$N$10:$N$12</c:f>
                <c:numCache>
                  <c:formatCode>0%</c:formatCode>
                  <c:ptCount val="3"/>
                  <c:pt idx="0">
                    <c:v>4.1732283464566922E-2</c:v>
                  </c:pt>
                  <c:pt idx="1">
                    <c:v>6.0078740157480326E-2</c:v>
                  </c:pt>
                  <c:pt idx="2">
                    <c:v>1.8188976377952755E-2</c:v>
                  </c:pt>
                </c:numCache>
              </c:numRef>
            </c:plus>
            <c:minus>
              <c:numRef>
                <c:f>'Recherche de contacts'!$M$10:$M$12</c:f>
                <c:numCache>
                  <c:formatCode>0%</c:formatCode>
                  <c:ptCount val="3"/>
                  <c:pt idx="0">
                    <c:v>3.8267716535433149E-2</c:v>
                  </c:pt>
                  <c:pt idx="1">
                    <c:v>2.9921259842519671E-2</c:v>
                  </c:pt>
                  <c:pt idx="2">
                    <c:v>1.8110236220472437E-3</c:v>
                  </c:pt>
                </c:numCache>
              </c:numRef>
            </c:minus>
            <c:spPr>
              <a:noFill/>
              <a:ln w="12700" cap="flat" cmpd="sng" algn="ctr">
                <a:solidFill>
                  <a:schemeClr val="tx1"/>
                </a:solidFill>
                <a:round/>
              </a:ln>
              <a:effectLst/>
            </c:spPr>
          </c:errBars>
          <c:cat>
            <c:strRef>
              <c:f>'Recherche de contacts'!$K$10:$K$12</c:f>
              <c:strCache>
                <c:ptCount val="3"/>
                <c:pt idx="0">
                  <c:v>Oui</c:v>
                </c:pt>
                <c:pt idx="1">
                  <c:v>Non</c:v>
                </c:pt>
                <c:pt idx="2">
                  <c:v>Je ne sais pas</c:v>
                </c:pt>
              </c:strCache>
            </c:strRef>
          </c:cat>
          <c:val>
            <c:numRef>
              <c:f>'Recherche de contacts'!$L$10:$L$12</c:f>
              <c:numCache>
                <c:formatCode>0%</c:formatCode>
                <c:ptCount val="3"/>
                <c:pt idx="0">
                  <c:v>0.8582677165354331</c:v>
                </c:pt>
                <c:pt idx="1">
                  <c:v>0.12992125984251968</c:v>
                </c:pt>
                <c:pt idx="2">
                  <c:v>1.1811023622047244E-2</c:v>
                </c:pt>
              </c:numCache>
            </c:numRef>
          </c:val>
          <c:extLst>
            <c:ext xmlns:c16="http://schemas.microsoft.com/office/drawing/2014/chart" uri="{C3380CC4-5D6E-409C-BE32-E72D297353CC}">
              <c16:uniqueId val="{00000001-DE5D-4DF3-9A51-FAE028604E0B}"/>
            </c:ext>
          </c:extLst>
        </c:ser>
        <c:ser>
          <c:idx val="3"/>
          <c:order val="3"/>
          <c:tx>
            <c:strRef>
              <c:f>'Recherche de contacts'!$O$9</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contacts'!$Q$10:$Q$12</c:f>
                <c:numCache>
                  <c:formatCode>0%</c:formatCode>
                  <c:ptCount val="3"/>
                  <c:pt idx="0">
                    <c:v>2.1219512195121859E-2</c:v>
                  </c:pt>
                  <c:pt idx="1">
                    <c:v>1.7886178861788615E-2</c:v>
                  </c:pt>
                  <c:pt idx="2">
                    <c:v>5.0894308943089425E-2</c:v>
                  </c:pt>
                </c:numCache>
              </c:numRef>
            </c:plus>
            <c:minus>
              <c:numRef>
                <c:f>'Recherche de contacts'!$P$10:$P$12</c:f>
                <c:numCache>
                  <c:formatCode>0%</c:formatCode>
                  <c:ptCount val="3"/>
                  <c:pt idx="0">
                    <c:v>2.8780487804878074E-2</c:v>
                  </c:pt>
                  <c:pt idx="1">
                    <c:v>6.21138211382114E-2</c:v>
                  </c:pt>
                  <c:pt idx="2">
                    <c:v>2.910569105691057E-2</c:v>
                  </c:pt>
                </c:numCache>
              </c:numRef>
            </c:minus>
            <c:spPr>
              <a:noFill/>
              <a:ln w="9525" cap="flat" cmpd="sng" algn="ctr">
                <a:solidFill>
                  <a:schemeClr val="tx1"/>
                </a:solidFill>
                <a:round/>
              </a:ln>
              <a:effectLst/>
            </c:spPr>
          </c:errBars>
          <c:cat>
            <c:strRef>
              <c:f>'Recherche de contacts'!$K$10:$K$12</c:f>
              <c:strCache>
                <c:ptCount val="3"/>
                <c:pt idx="0">
                  <c:v>Oui</c:v>
                </c:pt>
                <c:pt idx="1">
                  <c:v>Non</c:v>
                </c:pt>
                <c:pt idx="2">
                  <c:v>Je ne sais pas</c:v>
                </c:pt>
              </c:strCache>
            </c:strRef>
          </c:cat>
          <c:val>
            <c:numRef>
              <c:f>'Recherche de contacts'!$O$10:$O$12</c:f>
              <c:numCache>
                <c:formatCode>0%</c:formatCode>
                <c:ptCount val="3"/>
                <c:pt idx="0">
                  <c:v>0.54878048780487809</c:v>
                </c:pt>
                <c:pt idx="1">
                  <c:v>0.38211382113821141</c:v>
                </c:pt>
                <c:pt idx="2">
                  <c:v>6.910569105691057E-2</c:v>
                </c:pt>
              </c:numCache>
            </c:numRef>
          </c:val>
          <c:extLst xmlns:c15="http://schemas.microsoft.com/office/drawing/2012/chart">
            <c:ext xmlns:c16="http://schemas.microsoft.com/office/drawing/2014/chart" uri="{C3380CC4-5D6E-409C-BE32-E72D297353CC}">
              <c16:uniqueId val="{00000002-DE5D-4DF3-9A51-FAE028604E0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'Recherche de contacts'!$M$9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'Recherche de contacts'!$K$10:$K$12</c15:sqref>
                        </c15:formulaRef>
                      </c:ext>
                    </c:extLst>
                    <c:strCache>
                      <c:ptCount val="3"/>
                      <c:pt idx="0">
                        <c:v>Oui</c:v>
                      </c:pt>
                      <c:pt idx="1">
                        <c:v>Non</c:v>
                      </c:pt>
                      <c:pt idx="2">
                        <c:v>Je ne sais pas</c:v>
                      </c:pt>
                    </c:strCache>
                  </c:strRef>
                </c:cat>
                <c:val>
                  <c:numRef>
                    <c:extLst>
                      <c:ext uri="{02D57815-91ED-43cb-92C2-25804820EDAC}">
                        <c15:formulaRef>
                          <c15:sqref>'Recherche de contacts'!$M$10:$M$12</c15:sqref>
                        </c15:formulaRef>
                      </c:ext>
                    </c:extLst>
                    <c:numCache>
                      <c:formatCode>0%</c:formatCode>
                      <c:ptCount val="3"/>
                      <c:pt idx="0">
                        <c:v>3.8267716535433149E-2</c:v>
                      </c:pt>
                      <c:pt idx="1">
                        <c:v>2.9921259842519671E-2</c:v>
                      </c:pt>
                      <c:pt idx="2">
                        <c:v>1.8110236220472437E-3</c:v>
                      </c:pt>
                    </c:numCache>
                  </c:numRef>
                </c:val>
                <c:extLst>
                  <c:ext xmlns:c16="http://schemas.microsoft.com/office/drawing/2014/chart" uri="{C3380CC4-5D6E-409C-BE32-E72D297353CC}">
                    <c16:uniqueId val="{00000003-DE5D-4DF3-9A51-FAE028604E0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'Recherche de contacts'!$N$9</c15:sqref>
                        </c15:formulaRef>
                      </c:ext>
                    </c:extLst>
                    <c:strCache>
                      <c:ptCount val="1"/>
                      <c:pt idx="0">
                        <c:v>upper bar</c:v>
                      </c:pt>
                    </c:strCache>
                  </c:strRef>
                </c:tx>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'Recherche de contacts'!$K$10:$K$12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'Recherche de contacts'!$N$10:$N$12</c15:sqref>
                        </c15:formulaRef>
                      </c:ext>
                    </c:extLst>
                    <c:numCache>
                      <c:formatCode>0%</c:formatCode>
                      <c:ptCount val="3"/>
                      <c:pt idx="0">
                        <c:v>4.1732283464566922E-2</c:v>
                      </c:pt>
                      <c:pt idx="1">
                        <c:v>6.0078740157480326E-2</c:v>
                      </c:pt>
                      <c:pt idx="2">
                        <c:v>1.8188976377952755E-2</c:v>
                      </c:pt>
                    </c:numCache>
                  </c:numRef>
                </c:val>
                <c:extLst xmlns:c15="http://schemas.microsoft.com/office/drawing/2012/chart">
                  <c:ext xmlns:c16="http://schemas.microsoft.com/office/drawing/2014/chart" uri="{C3380CC4-5D6E-409C-BE32-E72D297353CC}">
                    <c16:uniqueId val="{00000004-DE5D-4DF3-9A51-FAE028604E0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'Recherche de contacts'!$P$9</c15:sqref>
                        </c15:formulaRef>
                      </c:ext>
                    </c:extLst>
                    <c:strCache>
                      <c:ptCount val="1"/>
                      <c:pt idx="0">
                        <c:v>lower bar</c:v>
                      </c:pt>
                    </c:strCache>
                  </c:strRef>
                </c:tx>
                <c:spPr>
                  <a:solidFill>
                    <a:schemeClr val="accent2">
                      <a:shade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'Recherche de contacts'!$K$10:$K$12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'Recherche de contacts'!$P$10:$P$12</c15:sqref>
                        </c15:formulaRef>
                      </c:ext>
                    </c:extLst>
                    <c:numCache>
                      <c:formatCode>0%</c:formatCode>
                      <c:ptCount val="3"/>
                      <c:pt idx="0">
                        <c:v>2.8780487804878074E-2</c:v>
                      </c:pt>
                      <c:pt idx="1">
                        <c:v>6.21138211382114E-2</c:v>
                      </c:pt>
                      <c:pt idx="2">
                        <c:v>2.910569105691057E-2</c:v>
                      </c:pt>
                    </c:numCache>
                  </c:numRef>
                </c:val>
                <c:extLst xmlns:c15="http://schemas.microsoft.com/office/drawing/2012/chart">
                  <c:ext xmlns:c16="http://schemas.microsoft.com/office/drawing/2014/chart" uri="{C3380CC4-5D6E-409C-BE32-E72D297353CC}">
                    <c16:uniqueId val="{00000005-DE5D-4DF3-9A51-FAE028604E0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'Recherche de contacts'!$Q$9</c15:sqref>
                        </c15:formulaRef>
                      </c:ext>
                    </c:extLst>
                    <c:strCache>
                      <c:ptCount val="1"/>
                      <c:pt idx="0">
                        <c:v>upper bar</c:v>
                      </c:pt>
                    </c:strCache>
                  </c:strRef>
                </c:tx>
                <c:spPr>
                  <a:solidFill>
                    <a:schemeClr val="accent2">
                      <a:shade val="44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'Recherche de contacts'!$Q$10:$Q$11</c15:sqref>
                          </c15:formulaRef>
                        </c:ext>
                      </c:extLst>
                      <c:numCache>
                        <c:formatCode>0%</c:formatCode>
                        <c:ptCount val="2"/>
                        <c:pt idx="0">
                          <c:v>2.1219512195121859E-2</c:v>
                        </c:pt>
                        <c:pt idx="1">
                          <c:v>1.7886178861788615E-2</c:v>
                        </c:pt>
                      </c:numCache>
                    </c:numRef>
                  </c:plus>
                  <c:minus>
                    <c:numRef>
                      <c:extLst xmlns:c15="http://schemas.microsoft.com/office/drawing/2012/chart">
                        <c:ext xmlns:c15="http://schemas.microsoft.com/office/drawing/2012/chart" uri="{02D57815-91ED-43cb-92C2-25804820EDAC}">
                          <c15:formulaRef>
                            <c15:sqref>'Recherche de contacts'!$P$10:$P$11</c15:sqref>
                          </c15:formulaRef>
                        </c:ext>
                      </c:extLst>
                      <c:numCache>
                        <c:formatCode>0%</c:formatCode>
                        <c:ptCount val="2"/>
                        <c:pt idx="0">
                          <c:v>2.8780487804878074E-2</c:v>
                        </c:pt>
                        <c:pt idx="1">
                          <c:v>6.21138211382114E-2</c:v>
                        </c:pt>
                      </c:numCache>
                    </c:numRef>
                  </c:minus>
                  <c:spPr>
                    <a:noFill/>
                    <a:ln w="12700" cap="flat" cmpd="sng" algn="ctr">
                      <a:solidFill>
                        <a:schemeClr val="tx1"/>
                      </a:solidFill>
                      <a:round/>
                    </a:ln>
                    <a:effectLst/>
                  </c:spPr>
                </c:errBars>
                <c:cat>
                  <c:strRef>
                    <c:extLst xmlns:c15="http://schemas.microsoft.com/office/drawing/2012/chart">
                      <c:ext xmlns:c15="http://schemas.microsoft.com/office/drawing/2012/chart" uri="{02D57815-91ED-43cb-92C2-25804820EDAC}">
                        <c15:formulaRef>
                          <c15:sqref>'Recherche de contacts'!$K$10:$K$12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'Recherche de contacts'!$Q$10:$Q$12</c15:sqref>
                        </c15:formulaRef>
                      </c:ext>
                    </c:extLst>
                    <c:numCache>
                      <c:formatCode>0%</c:formatCode>
                      <c:ptCount val="3"/>
                      <c:pt idx="0">
                        <c:v>2.1219512195121859E-2</c:v>
                      </c:pt>
                      <c:pt idx="1">
                        <c:v>1.7886178861788615E-2</c:v>
                      </c:pt>
                      <c:pt idx="2">
                        <c:v>5.0894308943089425E-2</c:v>
                      </c:pt>
                    </c:numCache>
                  </c:numRef>
                </c:val>
                <c:extLst xmlns:c15="http://schemas.microsoft.com/office/drawing/2012/chart">
                  <c:ext xmlns:c16="http://schemas.microsoft.com/office/drawing/2014/chart" uri="{C3380CC4-5D6E-409C-BE32-E72D297353CC}">
                    <c16:uniqueId val="{00000006-DE5D-4DF3-9A51-FAE028604E0B}"/>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Contact Tracing</a:t>
            </a:r>
            <a:r>
              <a:rPr lang="en-US" baseline="0"/>
              <a:t> in Community</a:t>
            </a:r>
          </a:p>
        </c:rich>
      </c:tx>
      <c:layout>
        <c:manualLayout>
          <c:xMode val="edge"/>
          <c:yMode val="edge"/>
          <c:x val="0.27103216349660553"/>
          <c:y val="4.3743008022282683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7846801574495822E-2"/>
          <c:w val="0.91609317901809151"/>
          <c:h val="0.79067759517569847"/>
        </c:manualLayout>
      </c:layout>
      <c:barChart>
        <c:barDir val="col"/>
        <c:grouping val="clustered"/>
        <c:varyColors val="0"/>
        <c:ser>
          <c:idx val="0"/>
          <c:order val="0"/>
          <c:tx>
            <c:strRef>
              <c:f>'Recherche de contacts'!$L$19</c:f>
              <c:strCache>
                <c:ptCount val="1"/>
                <c:pt idx="0">
                  <c:v>Homme (N=218)</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11-4958-BCF3-FF7D1841771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contacts'!$N$20:$N$22</c:f>
                <c:numCache>
                  <c:formatCode>0%</c:formatCode>
                  <c:ptCount val="3"/>
                  <c:pt idx="0">
                    <c:v>2.0550458715596298E-2</c:v>
                  </c:pt>
                  <c:pt idx="1">
                    <c:v>5.8715596330275455E-3</c:v>
                  </c:pt>
                  <c:pt idx="2">
                    <c:v>8.3577981651376115E-2</c:v>
                  </c:pt>
                </c:numCache>
              </c:numRef>
            </c:plus>
            <c:minus>
              <c:numRef>
                <c:f>'Recherche de contacts'!$M$20:$M$22</c:f>
                <c:numCache>
                  <c:formatCode>0%</c:formatCode>
                  <c:ptCount val="3"/>
                  <c:pt idx="0">
                    <c:v>3.94495412844037E-2</c:v>
                  </c:pt>
                  <c:pt idx="1">
                    <c:v>4.4128440366972499E-2</c:v>
                  </c:pt>
                  <c:pt idx="2">
                    <c:v>6.4220183486238536E-3</c:v>
                  </c:pt>
                </c:numCache>
              </c:numRef>
            </c:minus>
            <c:spPr>
              <a:noFill/>
              <a:ln w="9525" cap="flat" cmpd="sng" algn="ctr">
                <a:solidFill>
                  <a:sysClr val="windowText" lastClr="000000"/>
                </a:solidFill>
                <a:round/>
              </a:ln>
              <a:effectLst/>
            </c:spPr>
          </c:errBars>
          <c:cat>
            <c:strRef>
              <c:f>'Recherche de contacts'!$K$20:$K$22</c:f>
              <c:strCache>
                <c:ptCount val="3"/>
                <c:pt idx="0">
                  <c:v>Oui</c:v>
                </c:pt>
                <c:pt idx="1">
                  <c:v>Non</c:v>
                </c:pt>
                <c:pt idx="2">
                  <c:v>Je ne sais pas</c:v>
                </c:pt>
              </c:strCache>
            </c:strRef>
          </c:cat>
          <c:val>
            <c:numRef>
              <c:f>'Recherche de contacts'!$L$20:$L$22</c:f>
              <c:numCache>
                <c:formatCode>0%</c:formatCode>
                <c:ptCount val="3"/>
                <c:pt idx="0">
                  <c:v>0.33944954128440369</c:v>
                </c:pt>
                <c:pt idx="1">
                  <c:v>0.45412844036697247</c:v>
                </c:pt>
                <c:pt idx="2">
                  <c:v>0.20642201834862386</c:v>
                </c:pt>
              </c:numCache>
            </c:numRef>
          </c:val>
          <c:extLst>
            <c:ext xmlns:c16="http://schemas.microsoft.com/office/drawing/2014/chart" uri="{C3380CC4-5D6E-409C-BE32-E72D297353CC}">
              <c16:uniqueId val="{00000001-B611-4958-BCF3-FF7D1841771E}"/>
            </c:ext>
          </c:extLst>
        </c:ser>
        <c:ser>
          <c:idx val="1"/>
          <c:order val="1"/>
          <c:tx>
            <c:strRef>
              <c:f>'Recherche de contacts'!$O$19</c:f>
              <c:strCache>
                <c:ptCount val="1"/>
                <c:pt idx="0">
                  <c:v>Femme (N=135)</c:v>
                </c:pt>
              </c:strCache>
            </c:strRef>
          </c:tx>
          <c:spPr>
            <a:solidFill>
              <a:srgbClr val="FFC000">
                <a:lumMod val="60000"/>
                <a:lumOff val="40000"/>
              </a:srgbClr>
            </a:solidFill>
            <a:ln>
              <a:solidFill>
                <a:srgbClr val="FFC000">
                  <a:lumMod val="60000"/>
                  <a:lumOff val="40000"/>
                </a:srgb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contacts'!$Q$20:$Q$22</c:f>
                <c:numCache>
                  <c:formatCode>0%</c:formatCode>
                  <c:ptCount val="3"/>
                  <c:pt idx="0">
                    <c:v>6.6666666666667096E-3</c:v>
                  </c:pt>
                  <c:pt idx="1">
                    <c:v>1.4444444444444426E-2</c:v>
                  </c:pt>
                  <c:pt idx="2">
                    <c:v>2.8888888888888908E-2</c:v>
                  </c:pt>
                </c:numCache>
              </c:numRef>
            </c:plus>
            <c:minus>
              <c:numRef>
                <c:f>'Recherche de contacts'!$P$20:$P$22</c:f>
                <c:numCache>
                  <c:formatCode>0%</c:formatCode>
                  <c:ptCount val="3"/>
                  <c:pt idx="0">
                    <c:v>2.3333333333333317E-2</c:v>
                  </c:pt>
                  <c:pt idx="1">
                    <c:v>3.5555555555555562E-2</c:v>
                  </c:pt>
                  <c:pt idx="2">
                    <c:v>1.1111111111111127E-2</c:v>
                  </c:pt>
                </c:numCache>
              </c:numRef>
            </c:minus>
            <c:spPr>
              <a:noFill/>
              <a:ln w="9525" cap="flat" cmpd="sng" algn="ctr">
                <a:solidFill>
                  <a:sysClr val="windowText" lastClr="000000"/>
                </a:solidFill>
                <a:round/>
              </a:ln>
              <a:effectLst/>
            </c:spPr>
          </c:errBars>
          <c:cat>
            <c:strRef>
              <c:f>'Recherche de contacts'!$K$20:$K$22</c:f>
              <c:strCache>
                <c:ptCount val="3"/>
                <c:pt idx="0">
                  <c:v>Oui</c:v>
                </c:pt>
                <c:pt idx="1">
                  <c:v>Non</c:v>
                </c:pt>
                <c:pt idx="2">
                  <c:v>Je ne sais pas</c:v>
                </c:pt>
              </c:strCache>
            </c:strRef>
          </c:cat>
          <c:val>
            <c:numRef>
              <c:f>'Recherche de contacts'!$O$20:$O$22</c:f>
              <c:numCache>
                <c:formatCode>0%</c:formatCode>
                <c:ptCount val="3"/>
                <c:pt idx="0">
                  <c:v>0.33333333333333331</c:v>
                </c:pt>
                <c:pt idx="1">
                  <c:v>0.35555555555555557</c:v>
                </c:pt>
                <c:pt idx="2">
                  <c:v>0.31111111111111112</c:v>
                </c:pt>
              </c:numCache>
            </c:numRef>
          </c:val>
          <c:extLst>
            <c:ext xmlns:c16="http://schemas.microsoft.com/office/drawing/2014/chart" uri="{C3380CC4-5D6E-409C-BE32-E72D297353CC}">
              <c16:uniqueId val="{00000002-B611-4958-BCF3-FF7D1841771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2538688372941929"/>
          <c:y val="0.14252511243012264"/>
          <c:w val="0.27268697750098186"/>
          <c:h val="0.2361499214698488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Identified as a Contact Person</a:t>
            </a:r>
          </a:p>
        </c:rich>
      </c:tx>
      <c:layout>
        <c:manualLayout>
          <c:xMode val="edge"/>
          <c:yMode val="edge"/>
          <c:x val="0.29645498858775882"/>
          <c:y val="2.9425274573145265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3132306015954903E-2"/>
          <c:y val="6.8932866908120005E-2"/>
          <c:w val="0.91609317901809151"/>
          <c:h val="0.72351594959937027"/>
        </c:manualLayout>
      </c:layout>
      <c:barChart>
        <c:barDir val="col"/>
        <c:grouping val="clustered"/>
        <c:varyColors val="0"/>
        <c:ser>
          <c:idx val="0"/>
          <c:order val="0"/>
          <c:tx>
            <c:strRef>
              <c:f>'Recherche de contacts'!$L$29</c:f>
              <c:strCache>
                <c:ptCount val="1"/>
                <c:pt idx="0">
                  <c:v>Homme (N=218)</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contacts'!$N$30:$N$32</c:f>
                <c:numCache>
                  <c:formatCode>0%</c:formatCode>
                  <c:ptCount val="3"/>
                  <c:pt idx="0">
                    <c:v>7.2660550458715611E-2</c:v>
                  </c:pt>
                  <c:pt idx="1">
                    <c:v>3.4954128440366938E-2</c:v>
                  </c:pt>
                  <c:pt idx="2">
                    <c:v>3.2385321100917436E-2</c:v>
                  </c:pt>
                </c:numCache>
              </c:numRef>
            </c:plus>
            <c:minus>
              <c:numRef>
                <c:f>'Recherche de contacts'!$M$30:$M$32</c:f>
                <c:numCache>
                  <c:formatCode>0%</c:formatCode>
                  <c:ptCount val="3"/>
                  <c:pt idx="0">
                    <c:v>7.3394495412844041E-3</c:v>
                  </c:pt>
                  <c:pt idx="1">
                    <c:v>1.5045871559632995E-2</c:v>
                  </c:pt>
                  <c:pt idx="2">
                    <c:v>1.7614678899082581E-2</c:v>
                  </c:pt>
                </c:numCache>
              </c:numRef>
            </c:minus>
            <c:spPr>
              <a:noFill/>
              <a:ln w="9525" cap="flat" cmpd="sng" algn="ctr">
                <a:solidFill>
                  <a:schemeClr val="tx1"/>
                </a:solidFill>
                <a:round/>
              </a:ln>
              <a:effectLst/>
            </c:spPr>
          </c:errBars>
          <c:cat>
            <c:strRef>
              <c:f>'Recherche de contacts'!$K$30:$K$32</c:f>
              <c:strCache>
                <c:ptCount val="3"/>
                <c:pt idx="0">
                  <c:v>Oui</c:v>
                </c:pt>
                <c:pt idx="1">
                  <c:v>Non</c:v>
                </c:pt>
                <c:pt idx="2">
                  <c:v>Je ne sais pas</c:v>
                </c:pt>
              </c:strCache>
            </c:strRef>
          </c:cat>
          <c:val>
            <c:numRef>
              <c:f>'Recherche de contacts'!$L$30:$L$32</c:f>
              <c:numCache>
                <c:formatCode>0%</c:formatCode>
                <c:ptCount val="3"/>
                <c:pt idx="0">
                  <c:v>0.30733944954128439</c:v>
                </c:pt>
                <c:pt idx="1">
                  <c:v>0.55504587155963303</c:v>
                </c:pt>
                <c:pt idx="2">
                  <c:v>0.13761467889908258</c:v>
                </c:pt>
              </c:numCache>
            </c:numRef>
          </c:val>
          <c:extLst>
            <c:ext xmlns:c16="http://schemas.microsoft.com/office/drawing/2014/chart" uri="{C3380CC4-5D6E-409C-BE32-E72D297353CC}">
              <c16:uniqueId val="{00000001-67B8-4A2B-9986-7235E08440B2}"/>
            </c:ext>
          </c:extLst>
        </c:ser>
        <c:ser>
          <c:idx val="2"/>
          <c:order val="1"/>
          <c:tx>
            <c:strRef>
              <c:f>'Recherche de contacts'!$O$29</c:f>
              <c:strCache>
                <c:ptCount val="1"/>
                <c:pt idx="0">
                  <c:v>Femme (N=135)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contacts'!$Q$30:$Q$32</c:f>
                <c:numCache>
                  <c:formatCode>0%</c:formatCode>
                  <c:ptCount val="3"/>
                  <c:pt idx="0">
                    <c:v>1.6666666666666663E-2</c:v>
                  </c:pt>
                  <c:pt idx="1">
                    <c:v>1.7407407407407427E-2</c:v>
                  </c:pt>
                  <c:pt idx="2">
                    <c:v>4.5925925925925926E-2</c:v>
                  </c:pt>
                </c:numCache>
              </c:numRef>
            </c:plus>
            <c:minus>
              <c:numRef>
                <c:f>'Recherche de contacts'!$P$30:$P$32</c:f>
                <c:numCache>
                  <c:formatCode>0%</c:formatCode>
                  <c:ptCount val="3"/>
                  <c:pt idx="0">
                    <c:v>3.3333333333333326E-2</c:v>
                  </c:pt>
                  <c:pt idx="1">
                    <c:v>5.2592592592592524E-2</c:v>
                  </c:pt>
                  <c:pt idx="2">
                    <c:v>4.4074074074074071E-2</c:v>
                  </c:pt>
                </c:numCache>
              </c:numRef>
            </c:minus>
            <c:spPr>
              <a:noFill/>
              <a:ln w="9525" cap="flat" cmpd="sng" algn="ctr">
                <a:solidFill>
                  <a:sysClr val="windowText" lastClr="000000"/>
                </a:solidFill>
                <a:round/>
              </a:ln>
              <a:effectLst/>
            </c:spPr>
          </c:errBars>
          <c:cat>
            <c:strRef>
              <c:f>'Recherche de contacts'!$K$30:$K$32</c:f>
              <c:strCache>
                <c:ptCount val="3"/>
                <c:pt idx="0">
                  <c:v>Oui</c:v>
                </c:pt>
                <c:pt idx="1">
                  <c:v>Non</c:v>
                </c:pt>
                <c:pt idx="2">
                  <c:v>Je ne sais pas</c:v>
                </c:pt>
              </c:strCache>
            </c:strRef>
          </c:cat>
          <c:val>
            <c:numRef>
              <c:f>'Recherche de contacts'!$O$30:$O$32</c:f>
              <c:numCache>
                <c:formatCode>0%</c:formatCode>
                <c:ptCount val="3"/>
                <c:pt idx="0">
                  <c:v>0.33333333333333331</c:v>
                </c:pt>
                <c:pt idx="1">
                  <c:v>0.59259259259259256</c:v>
                </c:pt>
                <c:pt idx="2">
                  <c:v>7.407407407407407E-2</c:v>
                </c:pt>
              </c:numCache>
            </c:numRef>
          </c:val>
          <c:extLst>
            <c:ext xmlns:c16="http://schemas.microsoft.com/office/drawing/2014/chart" uri="{C3380CC4-5D6E-409C-BE32-E72D297353CC}">
              <c16:uniqueId val="{00000009-FEDE-4E57-A3BD-6D7D5FD30B08}"/>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3465183791"/>
          <c:y val="0.10699157267087077"/>
          <c:w val="0.24146685022581132"/>
          <c:h val="0.2887459330273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Consent to Check for Symptoms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3139361985038214"/>
          <c:w val="0.91609317901809151"/>
          <c:h val="0.75082867945471576"/>
        </c:manualLayout>
      </c:layout>
      <c:barChart>
        <c:barDir val="col"/>
        <c:grouping val="clustered"/>
        <c:varyColors val="0"/>
        <c:ser>
          <c:idx val="0"/>
          <c:order val="0"/>
          <c:tx>
            <c:strRef>
              <c:f>'Recherche de contacts'!$L$39</c:f>
              <c:strCache>
                <c:ptCount val="1"/>
                <c:pt idx="0">
                  <c:v>Homme (N=67)</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contacts'!$N$40:$N$42</c:f>
                <c:numCache>
                  <c:formatCode>0%</c:formatCode>
                  <c:ptCount val="3"/>
                  <c:pt idx="0">
                    <c:v>2.2388059701492546E-2</c:v>
                  </c:pt>
                  <c:pt idx="1">
                    <c:v>7.0149253731343064E-3</c:v>
                  </c:pt>
                  <c:pt idx="2">
                    <c:v>1.0597014925373141E-2</c:v>
                  </c:pt>
                </c:numCache>
              </c:numRef>
            </c:plus>
            <c:minus>
              <c:numRef>
                <c:f>'Recherche de contacts'!$M$40:$M$42</c:f>
                <c:numCache>
                  <c:formatCode>0%</c:formatCode>
                  <c:ptCount val="3"/>
                  <c:pt idx="0">
                    <c:v>2.7611940298507442E-2</c:v>
                  </c:pt>
                  <c:pt idx="1">
                    <c:v>2.2985074626865665E-2</c:v>
                  </c:pt>
                  <c:pt idx="2">
                    <c:v>1.9402985074626858E-2</c:v>
                  </c:pt>
                </c:numCache>
              </c:numRef>
            </c:minus>
            <c:spPr>
              <a:noFill/>
              <a:ln w="9525" cap="flat" cmpd="sng" algn="ctr">
                <a:solidFill>
                  <a:sysClr val="windowText" lastClr="000000"/>
                </a:solidFill>
                <a:round/>
              </a:ln>
              <a:effectLst/>
            </c:spPr>
          </c:errBars>
          <c:cat>
            <c:strRef>
              <c:f>'Recherche de contacts'!$K$40:$K$42</c:f>
              <c:strCache>
                <c:ptCount val="3"/>
                <c:pt idx="0">
                  <c:v>Oui</c:v>
                </c:pt>
                <c:pt idx="1">
                  <c:v>Non</c:v>
                </c:pt>
                <c:pt idx="2">
                  <c:v>Je ne sais pas</c:v>
                </c:pt>
              </c:strCache>
            </c:strRef>
          </c:cat>
          <c:val>
            <c:numRef>
              <c:f>'Recherche de contacts'!$L$40:$L$42</c:f>
              <c:numCache>
                <c:formatCode>0%</c:formatCode>
                <c:ptCount val="3"/>
                <c:pt idx="0">
                  <c:v>0.47761194029850745</c:v>
                </c:pt>
                <c:pt idx="1">
                  <c:v>0.40298507462686567</c:v>
                </c:pt>
                <c:pt idx="2">
                  <c:v>0.11940298507462686</c:v>
                </c:pt>
              </c:numCache>
            </c:numRef>
          </c:val>
          <c:extLst>
            <c:ext xmlns:c16="http://schemas.microsoft.com/office/drawing/2014/chart" uri="{C3380CC4-5D6E-409C-BE32-E72D297353CC}">
              <c16:uniqueId val="{00000001-67B8-4A2B-9986-7235E08440B2}"/>
            </c:ext>
          </c:extLst>
        </c:ser>
        <c:ser>
          <c:idx val="2"/>
          <c:order val="1"/>
          <c:tx>
            <c:strRef>
              <c:f>'Recherche de contacts'!$O$39</c:f>
              <c:strCache>
                <c:ptCount val="1"/>
                <c:pt idx="0">
                  <c:v>Femme (N=45)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contacts'!$Q$40:$Q$42</c:f>
                <c:numCache>
                  <c:formatCode>0%</c:formatCode>
                  <c:ptCount val="3"/>
                  <c:pt idx="0">
                    <c:v>4.1111111111111154E-2</c:v>
                  </c:pt>
                  <c:pt idx="1">
                    <c:v>6.777777777777777E-2</c:v>
                  </c:pt>
                  <c:pt idx="2">
                    <c:v>3.1111111111111103E-2</c:v>
                  </c:pt>
                </c:numCache>
              </c:numRef>
            </c:plus>
            <c:minus>
              <c:numRef>
                <c:f>'Recherche de contacts'!$P$40:$P$42</c:f>
                <c:numCache>
                  <c:formatCode>0%</c:formatCode>
                  <c:ptCount val="3"/>
                  <c:pt idx="0">
                    <c:v>1.8888888888888899E-2</c:v>
                  </c:pt>
                  <c:pt idx="1">
                    <c:v>2.2222222222222199E-2</c:v>
                  </c:pt>
                  <c:pt idx="2">
                    <c:v>5.8888888888888893E-2</c:v>
                  </c:pt>
                </c:numCache>
              </c:numRef>
            </c:minus>
            <c:spPr>
              <a:noFill/>
              <a:ln w="9525" cap="flat" cmpd="sng" algn="ctr">
                <a:solidFill>
                  <a:sysClr val="windowText" lastClr="000000"/>
                </a:solidFill>
                <a:round/>
              </a:ln>
              <a:effectLst/>
            </c:spPr>
          </c:errBars>
          <c:cat>
            <c:strRef>
              <c:f>'Recherche de contacts'!$K$40:$K$42</c:f>
              <c:strCache>
                <c:ptCount val="3"/>
                <c:pt idx="0">
                  <c:v>Oui</c:v>
                </c:pt>
                <c:pt idx="1">
                  <c:v>Non</c:v>
                </c:pt>
                <c:pt idx="2">
                  <c:v>Je ne sais pas</c:v>
                </c:pt>
              </c:strCache>
            </c:strRef>
          </c:cat>
          <c:val>
            <c:numRef>
              <c:f>'Recherche de contacts'!$O$40:$O$42</c:f>
              <c:numCache>
                <c:formatCode>0%</c:formatCode>
                <c:ptCount val="3"/>
                <c:pt idx="0">
                  <c:v>0.48888888888888887</c:v>
                </c:pt>
                <c:pt idx="1">
                  <c:v>0.42222222222222222</c:v>
                </c:pt>
                <c:pt idx="2">
                  <c:v>8.8888888888888892E-2</c:v>
                </c:pt>
              </c:numCache>
            </c:numRef>
          </c:val>
          <c:extLst>
            <c:ext xmlns:c16="http://schemas.microsoft.com/office/drawing/2014/chart" uri="{C3380CC4-5D6E-409C-BE32-E72D297353CC}">
              <c16:uniqueId val="{0000000C-67F6-453E-A875-9967F61C4A7A}"/>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5751586298"/>
          <c:y val="0.15705990495681432"/>
          <c:w val="0.24146676834255942"/>
          <c:h val="0.1835452726999433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a:t>
            </a:r>
            <a:r>
              <a:rPr lang="en-US" baseline="0"/>
              <a:t> on Experience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6849001659854306E-2"/>
          <c:y val="0.1809445156320596"/>
          <c:w val="0.91609317901809151"/>
          <c:h val="0.60850967698928238"/>
        </c:manualLayout>
      </c:layout>
      <c:barChart>
        <c:barDir val="col"/>
        <c:grouping val="clustered"/>
        <c:varyColors val="0"/>
        <c:ser>
          <c:idx val="0"/>
          <c:order val="0"/>
          <c:tx>
            <c:strRef>
              <c:f>'Recherche de contacts'!$L$49</c:f>
              <c:strCache>
                <c:ptCount val="1"/>
                <c:pt idx="0">
                  <c:v>Homme (N=32)</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contacts'!$N$50:$N$51</c:f>
                <c:numCache>
                  <c:formatCode>0%</c:formatCode>
                  <c:ptCount val="2"/>
                  <c:pt idx="0">
                    <c:v>4.1250000000000009E-2</c:v>
                  </c:pt>
                  <c:pt idx="1">
                    <c:v>3.8750000000000007E-2</c:v>
                  </c:pt>
                </c:numCache>
              </c:numRef>
            </c:plus>
            <c:minus>
              <c:numRef>
                <c:f>'Recherche de contacts'!$M$50:$M$51</c:f>
                <c:numCache>
                  <c:formatCode>0%</c:formatCode>
                  <c:ptCount val="2"/>
                  <c:pt idx="0">
                    <c:v>1.8750000000000044E-2</c:v>
                  </c:pt>
                  <c:pt idx="1">
                    <c:v>2.1249999999999991E-2</c:v>
                  </c:pt>
                </c:numCache>
              </c:numRef>
            </c:minus>
            <c:spPr>
              <a:noFill/>
              <a:ln w="9525" cap="flat" cmpd="sng" algn="ctr">
                <a:solidFill>
                  <a:schemeClr val="tx1"/>
                </a:solidFill>
                <a:round/>
              </a:ln>
              <a:effectLst/>
            </c:spPr>
          </c:errBars>
          <c:cat>
            <c:strRef>
              <c:f>'Recherche de contacts'!$K$50:$K$51</c:f>
              <c:strCache>
                <c:ptCount val="2"/>
                <c:pt idx="0">
                  <c:v>Une bonne pratique </c:v>
                </c:pt>
                <c:pt idx="1">
                  <c:v>Une mauvaise pratique </c:v>
                </c:pt>
              </c:strCache>
            </c:strRef>
          </c:cat>
          <c:val>
            <c:numRef>
              <c:f>'Recherche de contacts'!$L$50:$L$51</c:f>
              <c:numCache>
                <c:formatCode>0%</c:formatCode>
                <c:ptCount val="2"/>
                <c:pt idx="0">
                  <c:v>0.71875</c:v>
                </c:pt>
                <c:pt idx="1">
                  <c:v>0.28125</c:v>
                </c:pt>
              </c:numCache>
            </c:numRef>
          </c:val>
          <c:extLst>
            <c:ext xmlns:c16="http://schemas.microsoft.com/office/drawing/2014/chart" uri="{C3380CC4-5D6E-409C-BE32-E72D297353CC}">
              <c16:uniqueId val="{00000001-67B8-4A2B-9986-7235E08440B2}"/>
            </c:ext>
          </c:extLst>
        </c:ser>
        <c:ser>
          <c:idx val="3"/>
          <c:order val="1"/>
          <c:tx>
            <c:strRef>
              <c:f>'Recherche de contacts'!$O$49</c:f>
              <c:strCache>
                <c:ptCount val="1"/>
                <c:pt idx="0">
                  <c:v>Femme (N=22)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contacts'!$Q$50:$Q$51</c:f>
                <c:numCache>
                  <c:formatCode>0%</c:formatCode>
                  <c:ptCount val="2"/>
                  <c:pt idx="0">
                    <c:v>4.1818181818181754E-2</c:v>
                  </c:pt>
                  <c:pt idx="1">
                    <c:v>1.8181818181818188E-2</c:v>
                  </c:pt>
                </c:numCache>
              </c:numRef>
            </c:plus>
            <c:minus>
              <c:numRef>
                <c:f>'Recherche de contacts'!$P$50:$P$51</c:f>
                <c:numCache>
                  <c:formatCode>0%</c:formatCode>
                  <c:ptCount val="2"/>
                  <c:pt idx="0">
                    <c:v>1.8181818181818188E-2</c:v>
                  </c:pt>
                  <c:pt idx="1">
                    <c:v>1.1818181818181811E-2</c:v>
                  </c:pt>
                </c:numCache>
              </c:numRef>
            </c:minus>
            <c:spPr>
              <a:noFill/>
              <a:ln w="9525" cap="flat" cmpd="sng" algn="ctr">
                <a:solidFill>
                  <a:sysClr val="windowText" lastClr="000000"/>
                </a:solidFill>
                <a:round/>
              </a:ln>
              <a:effectLst/>
            </c:spPr>
          </c:errBars>
          <c:cat>
            <c:strRef>
              <c:f>'Recherche de contacts'!$K$50:$K$51</c:f>
              <c:strCache>
                <c:ptCount val="2"/>
                <c:pt idx="0">
                  <c:v>Une bonne pratique </c:v>
                </c:pt>
                <c:pt idx="1">
                  <c:v>Une mauvaise pratique </c:v>
                </c:pt>
              </c:strCache>
            </c:strRef>
          </c:cat>
          <c:val>
            <c:numRef>
              <c:f>'Recherche de contacts'!$O$50:$O$51</c:f>
              <c:numCache>
                <c:formatCode>0%</c:formatCode>
                <c:ptCount val="2"/>
                <c:pt idx="0">
                  <c:v>0.81818181818181823</c:v>
                </c:pt>
                <c:pt idx="1">
                  <c:v>0.18181818181818182</c:v>
                </c:pt>
              </c:numCache>
            </c:numRef>
          </c:val>
          <c:extLst>
            <c:ext xmlns:c16="http://schemas.microsoft.com/office/drawing/2014/chart" uri="{C3380CC4-5D6E-409C-BE32-E72D297353CC}">
              <c16:uniqueId val="{00000008-E942-4719-9E02-A55A25EA82AC}"/>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233359142666055"/>
          <c:h val="0.2604576278185939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Reason for not</a:t>
            </a:r>
            <a:r>
              <a:rPr lang="en-US" baseline="0">
                <a:solidFill>
                  <a:schemeClr val="tx1"/>
                </a:solidFill>
              </a:rPr>
              <a:t> Consenting</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2262209312111061E-2"/>
          <c:y val="7.3719780666751361E-2"/>
          <c:w val="0.91609317901809151"/>
          <c:h val="0.69662852745837922"/>
        </c:manualLayout>
      </c:layout>
      <c:barChart>
        <c:barDir val="col"/>
        <c:grouping val="clustered"/>
        <c:varyColors val="0"/>
        <c:ser>
          <c:idx val="0"/>
          <c:order val="0"/>
          <c:tx>
            <c:strRef>
              <c:f>'Recherche de contacts'!$L$68</c:f>
              <c:strCache>
                <c:ptCount val="1"/>
                <c:pt idx="0">
                  <c:v>Homme (N=27)</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contacts'!$N$69:$N$78</c:f>
                <c:numCache>
                  <c:formatCode>0%</c:formatCode>
                  <c:ptCount val="10"/>
                  <c:pt idx="0">
                    <c:v>8.8888888888888906E-3</c:v>
                  </c:pt>
                  <c:pt idx="1">
                    <c:v>2.2962962962962963E-2</c:v>
                  </c:pt>
                  <c:pt idx="2">
                    <c:v>8.8888888888888906E-3</c:v>
                  </c:pt>
                  <c:pt idx="3">
                    <c:v>3.1851851851851853E-2</c:v>
                  </c:pt>
                  <c:pt idx="4">
                    <c:v>2.777777777777779E-2</c:v>
                  </c:pt>
                  <c:pt idx="5">
                    <c:v>4.4814814814814835E-2</c:v>
                  </c:pt>
                  <c:pt idx="6">
                    <c:v>5.8888888888888907E-2</c:v>
                  </c:pt>
                  <c:pt idx="7">
                    <c:v>1.5925925925925927E-2</c:v>
                  </c:pt>
                  <c:pt idx="8">
                    <c:v>0</c:v>
                  </c:pt>
                  <c:pt idx="9">
                    <c:v>0</c:v>
                  </c:pt>
                </c:numCache>
              </c:numRef>
            </c:plus>
            <c:minus>
              <c:numRef>
                <c:f>'Recherche de contacts'!$M$69:$M$78</c:f>
                <c:numCache>
                  <c:formatCode>0%</c:formatCode>
                  <c:ptCount val="10"/>
                  <c:pt idx="0">
                    <c:v>6.1111111111111102E-2</c:v>
                  </c:pt>
                  <c:pt idx="1">
                    <c:v>7.0370370370370361E-3</c:v>
                  </c:pt>
                  <c:pt idx="2">
                    <c:v>3.1111111111111103E-2</c:v>
                  </c:pt>
                  <c:pt idx="3">
                    <c:v>2.8148148148148144E-2</c:v>
                  </c:pt>
                  <c:pt idx="4">
                    <c:v>2.2222222222222199E-2</c:v>
                  </c:pt>
                  <c:pt idx="5">
                    <c:v>2.5185185185185172E-2</c:v>
                  </c:pt>
                  <c:pt idx="6">
                    <c:v>1.1111111111111099E-2</c:v>
                  </c:pt>
                  <c:pt idx="7">
                    <c:v>3.4074074074074069E-2</c:v>
                  </c:pt>
                  <c:pt idx="8">
                    <c:v>0</c:v>
                  </c:pt>
                  <c:pt idx="9">
                    <c:v>0</c:v>
                  </c:pt>
                </c:numCache>
              </c:numRef>
            </c:minus>
            <c:spPr>
              <a:noFill/>
              <a:ln w="9525" cap="flat" cmpd="sng" algn="ctr">
                <a:solidFill>
                  <a:schemeClr val="tx1"/>
                </a:solidFill>
                <a:round/>
              </a:ln>
              <a:effectLst/>
            </c:spPr>
          </c:errBars>
          <c:cat>
            <c:strRef>
              <c:f>'Recherche de contacts'!$K$69:$K$78</c:f>
              <c:strCache>
                <c:ptCount val="10"/>
                <c:pt idx="0">
                  <c:v>Je ne comprends pas le but de la recherche de contacts</c:v>
                </c:pt>
                <c:pt idx="1">
                  <c:v>21 jours, c’est trop long</c:v>
                </c:pt>
                <c:pt idx="2">
                  <c:v>Je ne veux pas que les membres de ma communauté sachent que je suis un cas de contact</c:v>
                </c:pt>
                <c:pt idx="3">
                  <c:v>Je ne connais pas les personnes qui effectuent la recherche de contacts</c:v>
                </c:pt>
                <c:pt idx="4">
                  <c:v>Je ne fais pas confiance aux personnes qui effectuent la recherche de contacts</c:v>
                </c:pt>
                <c:pt idx="5">
                  <c:v>Les personnes qui effectuent la recherche de contacts propagent la maladie</c:v>
                </c:pt>
                <c:pt idx="6">
                  <c:v>Les personnes qui effectuent la recherche de contacts essaient de gagner de l’argent grâce à l’intervention</c:v>
                </c:pt>
                <c:pt idx="7">
                  <c:v>Ceux qui effectuent la recherche de contacts ne traitent pas bien les gens</c:v>
                </c:pt>
                <c:pt idx="8">
                  <c:v>Autre (préciser)</c:v>
                </c:pt>
                <c:pt idx="9">
                  <c:v>Je ne sais pas</c:v>
                </c:pt>
              </c:strCache>
            </c:strRef>
          </c:cat>
          <c:val>
            <c:numRef>
              <c:f>'Recherche de contacts'!$L$69:$L$78</c:f>
              <c:numCache>
                <c:formatCode>0%</c:formatCode>
                <c:ptCount val="10"/>
                <c:pt idx="0">
                  <c:v>0.1111111111111111</c:v>
                </c:pt>
                <c:pt idx="1">
                  <c:v>3.7037037037037035E-2</c:v>
                </c:pt>
                <c:pt idx="2">
                  <c:v>0.1111111111111111</c:v>
                </c:pt>
                <c:pt idx="3">
                  <c:v>0.14814814814814814</c:v>
                </c:pt>
                <c:pt idx="4">
                  <c:v>0.22222222222222221</c:v>
                </c:pt>
                <c:pt idx="5">
                  <c:v>0.18518518518518517</c:v>
                </c:pt>
                <c:pt idx="6">
                  <c:v>0.1111111111111111</c:v>
                </c:pt>
                <c:pt idx="7">
                  <c:v>7.407407407407407E-2</c:v>
                </c:pt>
                <c:pt idx="8">
                  <c:v>0</c:v>
                </c:pt>
                <c:pt idx="9">
                  <c:v>0</c:v>
                </c:pt>
              </c:numCache>
            </c:numRef>
          </c:val>
          <c:extLst>
            <c:ext xmlns:c16="http://schemas.microsoft.com/office/drawing/2014/chart" uri="{C3380CC4-5D6E-409C-BE32-E72D297353CC}">
              <c16:uniqueId val="{00000000-36AE-4ACE-872F-1BF85326DBF0}"/>
            </c:ext>
          </c:extLst>
        </c:ser>
        <c:ser>
          <c:idx val="3"/>
          <c:order val="1"/>
          <c:tx>
            <c:strRef>
              <c:f>'Recherche de contacts'!$O$68</c:f>
              <c:strCache>
                <c:ptCount val="1"/>
                <c:pt idx="0">
                  <c:v>Femme (N=19)</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contacts'!$Q$69:$Q$78</c:f>
                <c:numCache>
                  <c:formatCode>0%</c:formatCode>
                  <c:ptCount val="10"/>
                  <c:pt idx="0">
                    <c:v>2.4736842105263168E-2</c:v>
                  </c:pt>
                  <c:pt idx="1">
                    <c:v>3.4736842105263177E-2</c:v>
                  </c:pt>
                  <c:pt idx="2">
                    <c:v>4.2105263157894757E-2</c:v>
                  </c:pt>
                  <c:pt idx="3">
                    <c:v>2.9473684210526319E-2</c:v>
                  </c:pt>
                  <c:pt idx="4">
                    <c:v>2.4736842105263168E-2</c:v>
                  </c:pt>
                  <c:pt idx="5">
                    <c:v>4.4736842105263158E-2</c:v>
                  </c:pt>
                  <c:pt idx="6">
                    <c:v>7.3684210526315796E-3</c:v>
                  </c:pt>
                  <c:pt idx="7">
                    <c:v>3.7368421052631579E-2</c:v>
                  </c:pt>
                  <c:pt idx="8">
                    <c:v>4.4736842105263158E-2</c:v>
                  </c:pt>
                  <c:pt idx="9">
                    <c:v>0</c:v>
                  </c:pt>
                </c:numCache>
              </c:numRef>
            </c:plus>
            <c:minus>
              <c:numRef>
                <c:f>'Recherche de contacts'!$P$69:$P$78</c:f>
                <c:numCache>
                  <c:formatCode>0%</c:formatCode>
                  <c:ptCount val="10"/>
                  <c:pt idx="0">
                    <c:v>5.5263157894736833E-2</c:v>
                  </c:pt>
                  <c:pt idx="1">
                    <c:v>2.5263157894736835E-2</c:v>
                  </c:pt>
                  <c:pt idx="2">
                    <c:v>1.7894736842105241E-2</c:v>
                  </c:pt>
                  <c:pt idx="3">
                    <c:v>4.052631578947366E-2</c:v>
                  </c:pt>
                  <c:pt idx="4">
                    <c:v>3.526315789473683E-2</c:v>
                  </c:pt>
                  <c:pt idx="5">
                    <c:v>5.2631578947368307E-3</c:v>
                  </c:pt>
                  <c:pt idx="6">
                    <c:v>3.2631578947368414E-2</c:v>
                  </c:pt>
                  <c:pt idx="7">
                    <c:v>2.2631578947368419E-2</c:v>
                  </c:pt>
                  <c:pt idx="8">
                    <c:v>1.526315789473684E-2</c:v>
                  </c:pt>
                  <c:pt idx="9">
                    <c:v>0</c:v>
                  </c:pt>
                </c:numCache>
              </c:numRef>
            </c:minus>
            <c:spPr>
              <a:noFill/>
              <a:ln w="12700" cap="flat" cmpd="sng" algn="ctr">
                <a:solidFill>
                  <a:schemeClr val="tx1"/>
                </a:solidFill>
                <a:round/>
              </a:ln>
              <a:effectLst/>
            </c:spPr>
          </c:errBars>
          <c:cat>
            <c:strRef>
              <c:f>'Recherche de contacts'!$K$69:$K$78</c:f>
              <c:strCache>
                <c:ptCount val="10"/>
                <c:pt idx="0">
                  <c:v>Je ne comprends pas le but de la recherche de contacts</c:v>
                </c:pt>
                <c:pt idx="1">
                  <c:v>21 jours, c’est trop long</c:v>
                </c:pt>
                <c:pt idx="2">
                  <c:v>Je ne veux pas que les membres de ma communauté sachent que je suis un cas de contact</c:v>
                </c:pt>
                <c:pt idx="3">
                  <c:v>Je ne connais pas les personnes qui effectuent la recherche de contacts</c:v>
                </c:pt>
                <c:pt idx="4">
                  <c:v>Je ne fais pas confiance aux personnes qui effectuent la recherche de contacts</c:v>
                </c:pt>
                <c:pt idx="5">
                  <c:v>Les personnes qui effectuent la recherche de contacts propagent la maladie</c:v>
                </c:pt>
                <c:pt idx="6">
                  <c:v>Les personnes qui effectuent la recherche de contacts essaient de gagner de l’argent grâce à l’intervention</c:v>
                </c:pt>
                <c:pt idx="7">
                  <c:v>Ceux qui effectuent la recherche de contacts ne traitent pas bien les gens</c:v>
                </c:pt>
                <c:pt idx="8">
                  <c:v>Autre (préciser)</c:v>
                </c:pt>
                <c:pt idx="9">
                  <c:v>Je ne sais pas</c:v>
                </c:pt>
              </c:strCache>
            </c:strRef>
          </c:cat>
          <c:val>
            <c:numRef>
              <c:f>'Recherche de contacts'!$O$69:$O$78</c:f>
              <c:numCache>
                <c:formatCode>0%</c:formatCode>
                <c:ptCount val="10"/>
                <c:pt idx="0">
                  <c:v>0.10526315789473684</c:v>
                </c:pt>
                <c:pt idx="1">
                  <c:v>0.10526315789473684</c:v>
                </c:pt>
                <c:pt idx="2">
                  <c:v>0.15789473684210525</c:v>
                </c:pt>
                <c:pt idx="3">
                  <c:v>0.21052631578947367</c:v>
                </c:pt>
                <c:pt idx="4">
                  <c:v>0.10526315789473684</c:v>
                </c:pt>
                <c:pt idx="5">
                  <c:v>0.10526315789473684</c:v>
                </c:pt>
                <c:pt idx="6">
                  <c:v>5.2631578947368418E-2</c:v>
                </c:pt>
                <c:pt idx="7">
                  <c:v>5.2631578947368418E-2</c:v>
                </c:pt>
                <c:pt idx="8">
                  <c:v>0.10526315789473684</c:v>
                </c:pt>
                <c:pt idx="9">
                  <c:v>0</c:v>
                </c:pt>
              </c:numCache>
            </c:numRef>
          </c:val>
          <c:extLst>
            <c:ext xmlns:c16="http://schemas.microsoft.com/office/drawing/2014/chart" uri="{C3380CC4-5D6E-409C-BE32-E72D297353CC}">
              <c16:uniqueId val="{00000001-36AE-4ACE-872F-1BF85326DBF0}"/>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solidFill>
            <a:schemeClr val="bg1"/>
          </a:solidFill>
        </a:ln>
        <a:effectLst/>
      </c:spPr>
    </c:plotArea>
    <c:legend>
      <c:legendPos val="t"/>
      <c:layout>
        <c:manualLayout>
          <c:xMode val="edge"/>
          <c:yMode val="edge"/>
          <c:x val="0.72978435697610944"/>
          <c:y val="9.6242865077347625E-2"/>
          <c:w val="0.19648756201501802"/>
          <c:h val="5.199237814289687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Community</a:t>
            </a:r>
            <a:r>
              <a:rPr lang="en-US" baseline="0"/>
              <a:t> Members Opinions on Contact Tracing, N = 197</a:t>
            </a:r>
            <a:endParaRPr lang="en-US"/>
          </a:p>
        </c:rich>
      </c:tx>
      <c:layout>
        <c:manualLayout>
          <c:xMode val="edge"/>
          <c:yMode val="edge"/>
          <c:x val="0.25172116108530873"/>
          <c:y val="3.745882672958185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0711810933801371E-2"/>
          <c:y val="9.4986078289922213E-2"/>
          <c:w val="0.9507641257553241"/>
          <c:h val="0.60440749694174045"/>
        </c:manualLayout>
      </c:layout>
      <c:barChart>
        <c:barDir val="col"/>
        <c:grouping val="clustered"/>
        <c:varyColors val="0"/>
        <c:ser>
          <c:idx val="0"/>
          <c:order val="0"/>
          <c:tx>
            <c:strRef>
              <c:f>'Recherche de contacts'!$L$85</c:f>
              <c:strCache>
                <c:ptCount val="1"/>
                <c:pt idx="0">
                  <c:v>Homme (N=218)</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contacts'!$N$86:$N$94</c:f>
                <c:numCache>
                  <c:formatCode>0%</c:formatCode>
                  <c:ptCount val="9"/>
                  <c:pt idx="0">
                    <c:v>3.5688073394495395E-2</c:v>
                  </c:pt>
                  <c:pt idx="1">
                    <c:v>4.8623853211009177E-2</c:v>
                  </c:pt>
                  <c:pt idx="2">
                    <c:v>2.9541284403669724E-2</c:v>
                  </c:pt>
                  <c:pt idx="3">
                    <c:v>2.8165137614678898E-2</c:v>
                  </c:pt>
                  <c:pt idx="4">
                    <c:v>8.2568807339449546E-3</c:v>
                  </c:pt>
                  <c:pt idx="5">
                    <c:v>1.6513761467889909E-2</c:v>
                  </c:pt>
                  <c:pt idx="6">
                    <c:v>3.1559633027522932E-2</c:v>
                  </c:pt>
                  <c:pt idx="7">
                    <c:v>2.6238532110091743E-2</c:v>
                  </c:pt>
                  <c:pt idx="8">
                    <c:v>1.5412844036697248E-2</c:v>
                  </c:pt>
                </c:numCache>
              </c:numRef>
            </c:plus>
            <c:minus>
              <c:numRef>
                <c:f>'Recherche de contacts'!$M$86:$M$94</c:f>
                <c:numCache>
                  <c:formatCode>0%</c:formatCode>
                  <c:ptCount val="9"/>
                  <c:pt idx="0">
                    <c:v>2.4311926605504602E-2</c:v>
                  </c:pt>
                  <c:pt idx="1">
                    <c:v>3.1376146788990839E-2</c:v>
                  </c:pt>
                  <c:pt idx="2">
                    <c:v>1.0458715596330277E-2</c:v>
                  </c:pt>
                  <c:pt idx="3">
                    <c:v>2.1834862385321119E-2</c:v>
                  </c:pt>
                  <c:pt idx="4">
                    <c:v>5.174311926605505E-2</c:v>
                  </c:pt>
                  <c:pt idx="5">
                    <c:v>1.348623853211009E-2</c:v>
                  </c:pt>
                  <c:pt idx="6">
                    <c:v>8.4403669724770758E-3</c:v>
                  </c:pt>
                  <c:pt idx="7">
                    <c:v>3.7614678899082574E-3</c:v>
                  </c:pt>
                  <c:pt idx="8">
                    <c:v>4.5871559633027525E-3</c:v>
                  </c:pt>
                </c:numCache>
              </c:numRef>
            </c:minus>
            <c:spPr>
              <a:noFill/>
              <a:ln w="9525" cap="flat" cmpd="sng" algn="ctr">
                <a:solidFill>
                  <a:schemeClr val="tx1"/>
                </a:solidFill>
                <a:round/>
              </a:ln>
              <a:effectLst/>
            </c:spPr>
          </c:errBars>
          <c:cat>
            <c:strRef>
              <c:f>'Recherche de contacts'!$K$86:$K$94</c:f>
              <c:strCache>
                <c:ptCount val="9"/>
                <c:pt idx="0">
                  <c:v>Ils disent que c’est une bonne chose</c:v>
                </c:pt>
                <c:pt idx="1">
                  <c:v>Ils disent que les personnes en charge de la recherche de contacts sont corrompues</c:v>
                </c:pt>
                <c:pt idx="2">
                  <c:v>Ils disent ne pas comprendre ce que font les personnes en charge de la recherche de contacts</c:v>
                </c:pt>
                <c:pt idx="3">
                  <c:v>Ils disent que les personnes en charge de la recherche de contacts ne se présentent pas ou viennent en retard</c:v>
                </c:pt>
                <c:pt idx="4">
                  <c:v>Ils disent que les personnes en charge de la recherche de contacts propagent la maladie </c:v>
                </c:pt>
                <c:pt idx="5">
                  <c:v>Ils disent que les personnes en charge de la recherche de contacts ne traitent pas bien les gens</c:v>
                </c:pt>
                <c:pt idx="6">
                  <c:v>Ils ne disent rien</c:v>
                </c:pt>
                <c:pt idx="7">
                  <c:v>Autre (préciser)</c:v>
                </c:pt>
                <c:pt idx="8">
                  <c:v>Je ne sais pas</c:v>
                </c:pt>
              </c:strCache>
            </c:strRef>
          </c:cat>
          <c:val>
            <c:numRef>
              <c:f>'Recherche de contacts'!$L$86:$L$94</c:f>
              <c:numCache>
                <c:formatCode>0%</c:formatCode>
                <c:ptCount val="9"/>
                <c:pt idx="0">
                  <c:v>0.1743119266055046</c:v>
                </c:pt>
                <c:pt idx="1">
                  <c:v>0.15137614678899083</c:v>
                </c:pt>
                <c:pt idx="2">
                  <c:v>5.0458715596330278E-2</c:v>
                </c:pt>
                <c:pt idx="3">
                  <c:v>0.20183486238532111</c:v>
                </c:pt>
                <c:pt idx="4">
                  <c:v>9.1743119266055051E-2</c:v>
                </c:pt>
                <c:pt idx="5">
                  <c:v>0.1834862385321101</c:v>
                </c:pt>
                <c:pt idx="6">
                  <c:v>0.12844036697247707</c:v>
                </c:pt>
                <c:pt idx="7">
                  <c:v>1.3761467889908258E-2</c:v>
                </c:pt>
                <c:pt idx="8">
                  <c:v>4.5871559633027525E-3</c:v>
                </c:pt>
              </c:numCache>
            </c:numRef>
          </c:val>
          <c:extLst>
            <c:ext xmlns:c16="http://schemas.microsoft.com/office/drawing/2014/chart" uri="{C3380CC4-5D6E-409C-BE32-E72D297353CC}">
              <c16:uniqueId val="{00000001-67B8-4A2B-9986-7235E08440B2}"/>
            </c:ext>
          </c:extLst>
        </c:ser>
        <c:ser>
          <c:idx val="2"/>
          <c:order val="1"/>
          <c:tx>
            <c:strRef>
              <c:f>'Recherche de contacts'!$O$85</c:f>
              <c:strCache>
                <c:ptCount val="1"/>
                <c:pt idx="0">
                  <c:v>Femme (N=135)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contacts'!$Q$86:$Q$94</c:f>
                <c:numCache>
                  <c:formatCode>0%</c:formatCode>
                  <c:ptCount val="9"/>
                  <c:pt idx="0">
                    <c:v>3.3703703703703708E-2</c:v>
                  </c:pt>
                  <c:pt idx="1">
                    <c:v>5.333333333333333E-2</c:v>
                  </c:pt>
                  <c:pt idx="2">
                    <c:v>4.3703703703703717E-2</c:v>
                  </c:pt>
                  <c:pt idx="3">
                    <c:v>1.8518518518518517E-2</c:v>
                  </c:pt>
                  <c:pt idx="4">
                    <c:v>2.7407407407407408E-2</c:v>
                  </c:pt>
                  <c:pt idx="5">
                    <c:v>2.5925925925925908E-2</c:v>
                  </c:pt>
                  <c:pt idx="6">
                    <c:v>6.2222222222222207E-2</c:v>
                  </c:pt>
                  <c:pt idx="7">
                    <c:v>2.2592592592592591E-2</c:v>
                  </c:pt>
                  <c:pt idx="8">
                    <c:v>1.2592592592592593E-2</c:v>
                  </c:pt>
                </c:numCache>
              </c:numRef>
            </c:plus>
            <c:minus>
              <c:numRef>
                <c:f>'Recherche de contacts'!$P$86:$P$94</c:f>
                <c:numCache>
                  <c:formatCode>0%</c:formatCode>
                  <c:ptCount val="9"/>
                  <c:pt idx="0">
                    <c:v>4.6296296296296294E-2</c:v>
                  </c:pt>
                  <c:pt idx="1">
                    <c:v>2.6666666666666665E-2</c:v>
                  </c:pt>
                  <c:pt idx="2">
                    <c:v>6.2962962962962998E-3</c:v>
                  </c:pt>
                  <c:pt idx="3">
                    <c:v>1.1481481481481481E-2</c:v>
                  </c:pt>
                  <c:pt idx="4">
                    <c:v>5.259259259259258E-2</c:v>
                  </c:pt>
                  <c:pt idx="5">
                    <c:v>5.407407407407408E-2</c:v>
                  </c:pt>
                  <c:pt idx="6">
                    <c:v>3.7777777777777771E-2</c:v>
                  </c:pt>
                  <c:pt idx="7">
                    <c:v>7.4074074074074077E-3</c:v>
                  </c:pt>
                  <c:pt idx="8">
                    <c:v>-2.5925925925925925E-3</c:v>
                  </c:pt>
                </c:numCache>
              </c:numRef>
            </c:minus>
            <c:spPr>
              <a:noFill/>
              <a:ln w="9525" cap="flat" cmpd="sng" algn="ctr">
                <a:solidFill>
                  <a:sysClr val="windowText" lastClr="000000"/>
                </a:solidFill>
                <a:round/>
              </a:ln>
              <a:effectLst/>
            </c:spPr>
          </c:errBars>
          <c:cat>
            <c:strRef>
              <c:f>'Recherche de contacts'!$K$86:$K$94</c:f>
              <c:strCache>
                <c:ptCount val="9"/>
                <c:pt idx="0">
                  <c:v>Ils disent que c’est une bonne chose</c:v>
                </c:pt>
                <c:pt idx="1">
                  <c:v>Ils disent que les personnes en charge de la recherche de contacts sont corrompues</c:v>
                </c:pt>
                <c:pt idx="2">
                  <c:v>Ils disent ne pas comprendre ce que font les personnes en charge de la recherche de contacts</c:v>
                </c:pt>
                <c:pt idx="3">
                  <c:v>Ils disent que les personnes en charge de la recherche de contacts ne se présentent pas ou viennent en retard</c:v>
                </c:pt>
                <c:pt idx="4">
                  <c:v>Ils disent que les personnes en charge de la recherche de contacts propagent la maladie </c:v>
                </c:pt>
                <c:pt idx="5">
                  <c:v>Ils disent que les personnes en charge de la recherche de contacts ne traitent pas bien les gens</c:v>
                </c:pt>
                <c:pt idx="6">
                  <c:v>Ils ne disent rien</c:v>
                </c:pt>
                <c:pt idx="7">
                  <c:v>Autre (préciser)</c:v>
                </c:pt>
                <c:pt idx="8">
                  <c:v>Je ne sais pas</c:v>
                </c:pt>
              </c:strCache>
            </c:strRef>
          </c:cat>
          <c:val>
            <c:numRef>
              <c:f>'Recherche de contacts'!$O$86:$O$94</c:f>
              <c:numCache>
                <c:formatCode>0%</c:formatCode>
                <c:ptCount val="9"/>
                <c:pt idx="0">
                  <c:v>9.6296296296296297E-2</c:v>
                </c:pt>
                <c:pt idx="1">
                  <c:v>6.6666666666666666E-2</c:v>
                </c:pt>
                <c:pt idx="2">
                  <c:v>9.6296296296296297E-2</c:v>
                </c:pt>
                <c:pt idx="3">
                  <c:v>8.1481481481481488E-2</c:v>
                </c:pt>
                <c:pt idx="4">
                  <c:v>0.19259259259259259</c:v>
                </c:pt>
                <c:pt idx="5">
                  <c:v>0.27407407407407408</c:v>
                </c:pt>
                <c:pt idx="6">
                  <c:v>0.17777777777777778</c:v>
                </c:pt>
                <c:pt idx="7">
                  <c:v>7.4074074074074077E-3</c:v>
                </c:pt>
                <c:pt idx="8">
                  <c:v>7.4074074074074077E-3</c:v>
                </c:pt>
              </c:numCache>
            </c:numRef>
          </c:val>
          <c:extLst>
            <c:ext xmlns:c16="http://schemas.microsoft.com/office/drawing/2014/chart" uri="{C3380CC4-5D6E-409C-BE32-E72D297353CC}">
              <c16:uniqueId val="{0000000B-BB14-4A50-B71E-B1CF645CB40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0604534259725313"/>
          <c:y val="9.0323263300606166E-2"/>
          <c:w val="0.159296520397258"/>
          <c:h val="0.127505254421059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Acceptance</a:t>
            </a:r>
            <a:r>
              <a:rPr lang="en-US" baseline="0"/>
              <a:t> of Contact Tracing</a:t>
            </a:r>
            <a:r>
              <a:rPr lang="en-US"/>
              <a:t>, N = 223</a:t>
            </a:r>
          </a:p>
        </c:rich>
      </c:tx>
      <c:layout>
        <c:manualLayout>
          <c:xMode val="edge"/>
          <c:yMode val="edge"/>
          <c:x val="0.25941339559838861"/>
          <c:y val="8.4427754882073699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8.3513720526267252E-2"/>
          <c:y val="0.26703811924212678"/>
          <c:w val="0.91609317901809151"/>
          <c:h val="0.52489523132648797"/>
        </c:manualLayout>
      </c:layout>
      <c:barChart>
        <c:barDir val="col"/>
        <c:grouping val="clustered"/>
        <c:varyColors val="0"/>
        <c:ser>
          <c:idx val="0"/>
          <c:order val="0"/>
          <c:tx>
            <c:strRef>
              <c:f>'Recherche de contacts'!$L$101</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contacts'!$N$102:$N$104</c:f>
                <c:numCache>
                  <c:formatCode>0%</c:formatCode>
                  <c:ptCount val="3"/>
                  <c:pt idx="0">
                    <c:v>4.8740157480314961E-2</c:v>
                  </c:pt>
                  <c:pt idx="1">
                    <c:v>3.425196850393708E-2</c:v>
                  </c:pt>
                  <c:pt idx="2">
                    <c:v>5.7007874015748028E-2</c:v>
                  </c:pt>
                </c:numCache>
              </c:numRef>
            </c:plus>
            <c:minus>
              <c:numRef>
                <c:f>'Recherche de contacts'!$M$102:$M$104</c:f>
                <c:numCache>
                  <c:formatCode>0%</c:formatCode>
                  <c:ptCount val="3"/>
                  <c:pt idx="0">
                    <c:v>2.1259842519684991E-2</c:v>
                  </c:pt>
                  <c:pt idx="1">
                    <c:v>5.7480314960629553E-3</c:v>
                  </c:pt>
                  <c:pt idx="2">
                    <c:v>2.2992125984251967E-2</c:v>
                  </c:pt>
                </c:numCache>
              </c:numRef>
            </c:minus>
            <c:spPr>
              <a:noFill/>
              <a:ln w="9525" cap="flat" cmpd="sng" algn="ctr">
                <a:solidFill>
                  <a:schemeClr val="tx1"/>
                </a:solidFill>
                <a:round/>
              </a:ln>
              <a:effectLst/>
            </c:spPr>
          </c:errBars>
          <c:cat>
            <c:strRef>
              <c:f>'Recherche de contacts'!$K$102:$K$104</c:f>
              <c:strCache>
                <c:ptCount val="3"/>
                <c:pt idx="0">
                  <c:v>Oui</c:v>
                </c:pt>
                <c:pt idx="1">
                  <c:v>Non</c:v>
                </c:pt>
                <c:pt idx="2">
                  <c:v>Je ne sais pas</c:v>
                </c:pt>
              </c:strCache>
            </c:strRef>
          </c:cat>
          <c:val>
            <c:numRef>
              <c:f>'Recherche de contacts'!$L$102:$L$104</c:f>
              <c:numCache>
                <c:formatCode>0%</c:formatCode>
                <c:ptCount val="3"/>
                <c:pt idx="0">
                  <c:v>0.42125984251968501</c:v>
                </c:pt>
                <c:pt idx="1">
                  <c:v>0.51574803149606296</c:v>
                </c:pt>
                <c:pt idx="2">
                  <c:v>6.2992125984251968E-2</c:v>
                </c:pt>
              </c:numCache>
            </c:numRef>
          </c:val>
          <c:extLst>
            <c:ext xmlns:c16="http://schemas.microsoft.com/office/drawing/2014/chart" uri="{C3380CC4-5D6E-409C-BE32-E72D297353CC}">
              <c16:uniqueId val="{00000001-67B8-4A2B-9986-7235E08440B2}"/>
            </c:ext>
          </c:extLst>
        </c:ser>
        <c:ser>
          <c:idx val="2"/>
          <c:order val="1"/>
          <c:tx>
            <c:strRef>
              <c:f>'Recherche de contacts'!$O$101</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contacts'!$Q$102:$Q$104</c:f>
                <c:numCache>
                  <c:formatCode>0%</c:formatCode>
                  <c:ptCount val="3"/>
                  <c:pt idx="0">
                    <c:v>1.2926829268292694E-2</c:v>
                  </c:pt>
                  <c:pt idx="1">
                    <c:v>3.8130081300813023E-2</c:v>
                  </c:pt>
                  <c:pt idx="2">
                    <c:v>1.8943089430894289E-2</c:v>
                  </c:pt>
                </c:numCache>
              </c:numRef>
            </c:plus>
            <c:minus>
              <c:numRef>
                <c:f>'Recherche de contacts'!$P$102:$P$104</c:f>
                <c:numCache>
                  <c:formatCode>0%</c:formatCode>
                  <c:ptCount val="3"/>
                  <c:pt idx="0">
                    <c:v>2.7073170731707341E-2</c:v>
                  </c:pt>
                  <c:pt idx="1">
                    <c:v>4.1869918699186992E-2</c:v>
                  </c:pt>
                  <c:pt idx="2">
                    <c:v>2.1056910569105691E-2</c:v>
                  </c:pt>
                </c:numCache>
              </c:numRef>
            </c:minus>
            <c:spPr>
              <a:noFill/>
              <a:ln w="9525" cap="flat" cmpd="sng" algn="ctr">
                <a:solidFill>
                  <a:sysClr val="windowText" lastClr="000000"/>
                </a:solidFill>
                <a:round/>
              </a:ln>
              <a:effectLst/>
            </c:spPr>
          </c:errBars>
          <c:cat>
            <c:strRef>
              <c:f>'Recherche de contacts'!$K$102:$K$104</c:f>
              <c:strCache>
                <c:ptCount val="3"/>
                <c:pt idx="0">
                  <c:v>Oui</c:v>
                </c:pt>
                <c:pt idx="1">
                  <c:v>Non</c:v>
                </c:pt>
                <c:pt idx="2">
                  <c:v>Je ne sais pas</c:v>
                </c:pt>
              </c:strCache>
            </c:strRef>
          </c:cat>
          <c:val>
            <c:numRef>
              <c:f>'Recherche de contacts'!$O$102:$O$104</c:f>
              <c:numCache>
                <c:formatCode>0%</c:formatCode>
                <c:ptCount val="3"/>
                <c:pt idx="0">
                  <c:v>0.31707317073170732</c:v>
                </c:pt>
                <c:pt idx="1">
                  <c:v>0.491869918699187</c:v>
                </c:pt>
                <c:pt idx="2">
                  <c:v>0.1910569105691057</c:v>
                </c:pt>
              </c:numCache>
            </c:numRef>
          </c:val>
          <c:extLst>
            <c:ext xmlns:c16="http://schemas.microsoft.com/office/drawing/2014/chart" uri="{C3380CC4-5D6E-409C-BE32-E72D297353CC}">
              <c16:uniqueId val="{00000009-A2F4-4004-84D5-1325F884C404}"/>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2025035117963643"/>
          <c:h val="0.153140519573527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maternelle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de l''enquete'!$L$61</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l''enquete'!$N$62:$N$65</c:f>
                <c:numCache>
                  <c:formatCode>0%</c:formatCode>
                  <c:ptCount val="4"/>
                  <c:pt idx="0">
                    <c:v>9.4881889763779523E-2</c:v>
                  </c:pt>
                  <c:pt idx="1">
                    <c:v>8.1181102362204771E-2</c:v>
                  </c:pt>
                  <c:pt idx="2">
                    <c:v>0.102992125984252</c:v>
                  </c:pt>
                  <c:pt idx="3">
                    <c:v>7.0944881889763778E-2</c:v>
                  </c:pt>
                </c:numCache>
              </c:numRef>
            </c:plus>
            <c:minus>
              <c:numRef>
                <c:f>'Profil de l''enquete'!$M$62:$M$65</c:f>
                <c:numCache>
                  <c:formatCode>0%</c:formatCode>
                  <c:ptCount val="4"/>
                  <c:pt idx="0">
                    <c:v>1.5118110236220471E-2</c:v>
                  </c:pt>
                  <c:pt idx="1">
                    <c:v>8.8818897637795269E-2</c:v>
                  </c:pt>
                  <c:pt idx="2">
                    <c:v>1.7007874015748048E-2</c:v>
                  </c:pt>
                  <c:pt idx="3">
                    <c:v>1.9055118110236219E-2</c:v>
                  </c:pt>
                </c:numCache>
              </c:numRef>
            </c:minus>
            <c:spPr>
              <a:noFill/>
              <a:ln w="0" cap="flat" cmpd="sng" algn="ctr">
                <a:solidFill>
                  <a:schemeClr val="tx1"/>
                </a:solidFill>
                <a:round/>
              </a:ln>
              <a:effectLst/>
            </c:spPr>
          </c:errBars>
          <c:cat>
            <c:strRef>
              <c:f>'Profil de l''enquete'!$K$62:$K$65</c:f>
              <c:strCache>
                <c:ptCount val="4"/>
                <c:pt idx="0">
                  <c:v>Langue 1</c:v>
                </c:pt>
                <c:pt idx="1">
                  <c:v>Langue 2</c:v>
                </c:pt>
                <c:pt idx="2">
                  <c:v>Langue 3</c:v>
                </c:pt>
                <c:pt idx="3">
                  <c:v>Autre</c:v>
                </c:pt>
              </c:strCache>
            </c:strRef>
          </c:cat>
          <c:val>
            <c:numRef>
              <c:f>'Profil de l''enquete'!$L$62:$L$65</c:f>
              <c:numCache>
                <c:formatCode>0%</c:formatCode>
                <c:ptCount val="4"/>
                <c:pt idx="0">
                  <c:v>5.5118110236220472E-2</c:v>
                </c:pt>
                <c:pt idx="1">
                  <c:v>0.44881889763779526</c:v>
                </c:pt>
                <c:pt idx="2">
                  <c:v>0.43700787401574803</c:v>
                </c:pt>
                <c:pt idx="3">
                  <c:v>5.905511811023622E-2</c:v>
                </c:pt>
              </c:numCache>
            </c:numRef>
          </c:val>
          <c:extLst>
            <c:ext xmlns:c16="http://schemas.microsoft.com/office/drawing/2014/chart" uri="{C3380CC4-5D6E-409C-BE32-E72D297353CC}">
              <c16:uniqueId val="{00000000-6EFF-4C53-919A-5173B96EB9EE}"/>
            </c:ext>
          </c:extLst>
        </c:ser>
        <c:ser>
          <c:idx val="1"/>
          <c:order val="1"/>
          <c:spPr>
            <a:solidFill>
              <a:schemeClr val="accent2">
                <a:tint val="70000"/>
              </a:schemeClr>
            </a:solidFill>
            <a:ln>
              <a:noFill/>
            </a:ln>
            <a:effectLst/>
          </c:spPr>
          <c:invertIfNegative val="0"/>
          <c:cat>
            <c:strRef>
              <c:f>'[1]Profil de l''enquete'!$K$62:$K$65</c:f>
              <c:strCache>
                <c:ptCount val="4"/>
                <c:pt idx="0">
                  <c:v>Langue 1</c:v>
                </c:pt>
                <c:pt idx="1">
                  <c:v>Langue 2</c:v>
                </c:pt>
                <c:pt idx="2">
                  <c:v>Langue 3</c:v>
                </c:pt>
                <c:pt idx="3">
                  <c:v>Autre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6EFF-4C53-919A-5173B96EB9EE}"/>
            </c:ext>
          </c:extLst>
        </c:ser>
        <c:ser>
          <c:idx val="4"/>
          <c:order val="4"/>
          <c:spPr>
            <a:solidFill>
              <a:schemeClr val="accent2">
                <a:shade val="70000"/>
              </a:schemeClr>
            </a:solidFill>
            <a:ln>
              <a:noFill/>
            </a:ln>
            <a:effectLst/>
          </c:spPr>
          <c:invertIfNegative val="0"/>
          <c:cat>
            <c:strRef>
              <c:f>'[1]Profil de l''enquete'!$K$62:$K$65</c:f>
              <c:strCache>
                <c:ptCount val="4"/>
                <c:pt idx="0">
                  <c:v>Langue 1</c:v>
                </c:pt>
                <c:pt idx="1">
                  <c:v>Langue 2</c:v>
                </c:pt>
                <c:pt idx="2">
                  <c:v>Langue 3</c:v>
                </c:pt>
                <c:pt idx="3">
                  <c:v>Autre</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6EFF-4C53-919A-5173B96EB9EE}"/>
            </c:ext>
          </c:extLst>
        </c:ser>
        <c:ser>
          <c:idx val="5"/>
          <c:order val="5"/>
          <c:tx>
            <c:strRef>
              <c:f>'Profil de l''enquete'!$O$61</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l''enquete'!$Q$62:$Q$65</c:f>
                <c:numCache>
                  <c:formatCode>0%</c:formatCode>
                  <c:ptCount val="4"/>
                  <c:pt idx="0">
                    <c:v>5.5691056910569137E-2</c:v>
                  </c:pt>
                  <c:pt idx="1">
                    <c:v>4.2764227642276414E-2</c:v>
                  </c:pt>
                  <c:pt idx="2">
                    <c:v>6.6422764227642261E-2</c:v>
                  </c:pt>
                  <c:pt idx="3">
                    <c:v>8.5121951219512215E-2</c:v>
                  </c:pt>
                </c:numCache>
              </c:numRef>
            </c:plus>
            <c:minus>
              <c:numRef>
                <c:f>'Profil de l''enquete'!$P$62:$P$65</c:f>
                <c:numCache>
                  <c:formatCode>0%</c:formatCode>
                  <c:ptCount val="4"/>
                  <c:pt idx="0">
                    <c:v>1.430894308943087E-2</c:v>
                  </c:pt>
                  <c:pt idx="1">
                    <c:v>1.7235772357723583E-2</c:v>
                  </c:pt>
                  <c:pt idx="2">
                    <c:v>6.3577235772357715E-2</c:v>
                  </c:pt>
                  <c:pt idx="3">
                    <c:v>1.4878048780487818E-2</c:v>
                  </c:pt>
                </c:numCache>
              </c:numRef>
            </c:minus>
            <c:spPr>
              <a:noFill/>
              <a:ln w="0" cap="flat" cmpd="sng" algn="ctr">
                <a:solidFill>
                  <a:schemeClr val="tx1"/>
                </a:solidFill>
                <a:round/>
              </a:ln>
              <a:effectLst/>
            </c:spPr>
          </c:errBars>
          <c:cat>
            <c:strRef>
              <c:f>'Profil de l''enquete'!$K$62:$K$65</c:f>
              <c:strCache>
                <c:ptCount val="4"/>
                <c:pt idx="0">
                  <c:v>Langue 1</c:v>
                </c:pt>
                <c:pt idx="1">
                  <c:v>Langue 2</c:v>
                </c:pt>
                <c:pt idx="2">
                  <c:v>Langue 3</c:v>
                </c:pt>
                <c:pt idx="3">
                  <c:v>Autre</c:v>
                </c:pt>
              </c:strCache>
            </c:strRef>
          </c:cat>
          <c:val>
            <c:numRef>
              <c:f>'Profil de l''enquete'!$O$62:$O$65</c:f>
              <c:numCache>
                <c:formatCode>0%</c:formatCode>
                <c:ptCount val="4"/>
                <c:pt idx="0">
                  <c:v>0.39430894308943087</c:v>
                </c:pt>
                <c:pt idx="1">
                  <c:v>7.7235772357723581E-2</c:v>
                </c:pt>
                <c:pt idx="2">
                  <c:v>0.22357723577235772</c:v>
                </c:pt>
                <c:pt idx="3">
                  <c:v>0.3048780487804878</c:v>
                </c:pt>
              </c:numCache>
            </c:numRef>
          </c:val>
          <c:extLst>
            <c:ext xmlns:c16="http://schemas.microsoft.com/office/drawing/2014/chart" uri="{C3380CC4-5D6E-409C-BE32-E72D297353CC}">
              <c16:uniqueId val="{00000002-6EFF-4C53-919A-5173B96EB9EE}"/>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l''enquete'!$K$62:$K$65</c15:sqref>
                        </c15:formulaRef>
                      </c:ext>
                    </c:extLst>
                    <c:strCache>
                      <c:ptCount val="4"/>
                      <c:pt idx="0">
                        <c:v>Langue 1</c:v>
                      </c:pt>
                      <c:pt idx="1">
                        <c:v>Langue 2</c:v>
                      </c:pt>
                      <c:pt idx="2">
                        <c:v>Langue 3</c:v>
                      </c:pt>
                      <c:pt idx="3">
                        <c:v>Autre</c:v>
                      </c:pt>
                    </c:strCache>
                  </c:strRef>
                </c:cat>
                <c:val>
                  <c:numRef>
                    <c:extLst>
                      <c:ext uri="{02D57815-91ED-43cb-92C2-25804820EDAC}">
                        <c15:formulaRef>
                          <c15:sqref>'Profil de l''enquete'!$M$21:$M$23</c15:sqref>
                        </c15:formulaRef>
                      </c:ext>
                    </c:extLst>
                    <c:numCache>
                      <c:formatCode>0%</c:formatCode>
                      <c:ptCount val="3"/>
                      <c:pt idx="0">
                        <c:v>1.7244094488188977E-2</c:v>
                      </c:pt>
                      <c:pt idx="1">
                        <c:v>2.6299212598425201E-2</c:v>
                      </c:pt>
                      <c:pt idx="2">
                        <c:v>2.0472440944881876E-2</c:v>
                      </c:pt>
                    </c:numCache>
                  </c:numRef>
                </c:val>
                <c:extLst>
                  <c:ext xmlns:c16="http://schemas.microsoft.com/office/drawing/2014/chart" uri="{C3380CC4-5D6E-409C-BE32-E72D297353CC}">
                    <c16:uniqueId val="{00000004-6EFF-4C53-919A-5173B96EB9EE}"/>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l''enquete'!$K$62:$K$65</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de l''enquete'!$N$21:$N$23</c15:sqref>
                        </c15:formulaRef>
                      </c:ext>
                    </c:extLst>
                    <c:numCache>
                      <c:formatCode>0%</c:formatCode>
                      <c:ptCount val="3"/>
                      <c:pt idx="0">
                        <c:v>7.275590551181102E-2</c:v>
                      </c:pt>
                      <c:pt idx="1">
                        <c:v>6.370078740157481E-2</c:v>
                      </c:pt>
                      <c:pt idx="2">
                        <c:v>4.9527559055118131E-2</c:v>
                      </c:pt>
                    </c:numCache>
                  </c:numRef>
                </c:val>
                <c:extLst xmlns:c15="http://schemas.microsoft.com/office/drawing/2012/chart">
                  <c:ext xmlns:c16="http://schemas.microsoft.com/office/drawing/2014/chart" uri="{C3380CC4-5D6E-409C-BE32-E72D297353CC}">
                    <c16:uniqueId val="{00000005-6EFF-4C53-919A-5173B96EB9EE}"/>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7079879241"/>
          <c:y val="7.8016416913480185E-2"/>
          <c:w val="0.19038194346683379"/>
          <c:h val="0.22576695038088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Reasons</a:t>
            </a:r>
            <a:r>
              <a:rPr lang="en-US" baseline="0"/>
              <a:t> for not Accepting Contact Tracing</a:t>
            </a:r>
            <a:endParaRPr lang="en-US"/>
          </a:p>
        </c:rich>
      </c:tx>
      <c:layout>
        <c:manualLayout>
          <c:xMode val="edge"/>
          <c:yMode val="edge"/>
          <c:x val="0.25228814609218125"/>
          <c:y val="1.836745888909682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5.8383217423416657E-2"/>
          <c:w val="0.94737276953593541"/>
          <c:h val="0.64489518238718702"/>
        </c:manualLayout>
      </c:layout>
      <c:barChart>
        <c:barDir val="col"/>
        <c:grouping val="clustered"/>
        <c:varyColors val="0"/>
        <c:ser>
          <c:idx val="0"/>
          <c:order val="0"/>
          <c:tx>
            <c:strRef>
              <c:f>'Recherche de contacts'!$L$111</c:f>
              <c:strCache>
                <c:ptCount val="1"/>
                <c:pt idx="0">
                  <c:v>Homme (N=147)</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contacts'!$N$112:$N$119</c:f>
                <c:numCache>
                  <c:formatCode>0%</c:formatCode>
                  <c:ptCount val="8"/>
                  <c:pt idx="0">
                    <c:v>1.1156462585034013E-2</c:v>
                  </c:pt>
                  <c:pt idx="1">
                    <c:v>3.6326530612244889E-2</c:v>
                  </c:pt>
                  <c:pt idx="2">
                    <c:v>1.9931972789115654E-2</c:v>
                  </c:pt>
                  <c:pt idx="3">
                    <c:v>1.7551020408163281E-2</c:v>
                  </c:pt>
                  <c:pt idx="4">
                    <c:v>1.7142857142857154E-2</c:v>
                  </c:pt>
                  <c:pt idx="5">
                    <c:v>4.1564625850340139E-2</c:v>
                  </c:pt>
                  <c:pt idx="6">
                    <c:v>2.7551020408163263E-2</c:v>
                  </c:pt>
                  <c:pt idx="7">
                    <c:v>8.7755102040816407E-3</c:v>
                  </c:pt>
                </c:numCache>
              </c:numRef>
            </c:plus>
            <c:minus>
              <c:numRef>
                <c:f>'Recherche de contacts'!$M$112:$M$119</c:f>
                <c:numCache>
                  <c:formatCode>0%</c:formatCode>
                  <c:ptCount val="8"/>
                  <c:pt idx="0">
                    <c:v>5.884353741496598E-2</c:v>
                  </c:pt>
                  <c:pt idx="1">
                    <c:v>2.3673469387755108E-2</c:v>
                  </c:pt>
                  <c:pt idx="2">
                    <c:v>5.0068027210884353E-2</c:v>
                  </c:pt>
                  <c:pt idx="3">
                    <c:v>3.2448979591836735E-2</c:v>
                  </c:pt>
                  <c:pt idx="4">
                    <c:v>6.2857142857142848E-2</c:v>
                  </c:pt>
                  <c:pt idx="5">
                    <c:v>5.8435374149659866E-2</c:v>
                  </c:pt>
                  <c:pt idx="6">
                    <c:v>1.2448979591836731E-2</c:v>
                  </c:pt>
                  <c:pt idx="7">
                    <c:v>4.1224489795918362E-2</c:v>
                  </c:pt>
                </c:numCache>
              </c:numRef>
            </c:minus>
            <c:spPr>
              <a:noFill/>
              <a:ln w="9525" cap="flat" cmpd="sng" algn="ctr">
                <a:solidFill>
                  <a:schemeClr val="tx1"/>
                </a:solidFill>
                <a:round/>
              </a:ln>
              <a:effectLst/>
            </c:spPr>
          </c:errBars>
          <c:cat>
            <c:strRef>
              <c:f>'Recherche de contacts'!$K$112:$K$119</c:f>
              <c:strCache>
                <c:ptCount val="8"/>
                <c:pt idx="0">
                  <c:v>Je ne comprends pas le but du suivi de contacts</c:v>
                </c:pt>
                <c:pt idx="1">
                  <c:v>21 jours, c’est trop long</c:v>
                </c:pt>
                <c:pt idx="2">
                  <c:v>Je ne veux pas que les membres de ma communauté sachent que je suis un contact</c:v>
                </c:pt>
                <c:pt idx="3">
                  <c:v>Je ne connais pas les personnes qui effectuent le suivi r de contacts dans ma communauté</c:v>
                </c:pt>
                <c:pt idx="4">
                  <c:v>Les personnes qui effectuent le suivi de contacts propagent la maladie</c:v>
                </c:pt>
                <c:pt idx="5">
                  <c:v>Les personnes qui effectuent le suivi de contacts essaient de gagner de l’argent grâce à l’intervention</c:v>
                </c:pt>
                <c:pt idx="6">
                  <c:v>Autre (préciser)</c:v>
                </c:pt>
                <c:pt idx="7">
                  <c:v>Je ne sais pas</c:v>
                </c:pt>
              </c:strCache>
            </c:strRef>
          </c:cat>
          <c:val>
            <c:numRef>
              <c:f>'Recherche de contacts'!$L$112:$L$119</c:f>
              <c:numCache>
                <c:formatCode>0%</c:formatCode>
                <c:ptCount val="8"/>
                <c:pt idx="0">
                  <c:v>0.10884353741496598</c:v>
                </c:pt>
                <c:pt idx="1">
                  <c:v>0.18367346938775511</c:v>
                </c:pt>
                <c:pt idx="2">
                  <c:v>0.17006802721088435</c:v>
                </c:pt>
                <c:pt idx="3">
                  <c:v>0.12244897959183673</c:v>
                </c:pt>
                <c:pt idx="4">
                  <c:v>0.14285714285714285</c:v>
                </c:pt>
                <c:pt idx="5">
                  <c:v>8.8435374149659865E-2</c:v>
                </c:pt>
                <c:pt idx="6">
                  <c:v>0.12244897959183673</c:v>
                </c:pt>
                <c:pt idx="7">
                  <c:v>6.1224489795918366E-2</c:v>
                </c:pt>
              </c:numCache>
            </c:numRef>
          </c:val>
          <c:extLst>
            <c:ext xmlns:c16="http://schemas.microsoft.com/office/drawing/2014/chart" uri="{C3380CC4-5D6E-409C-BE32-E72D297353CC}">
              <c16:uniqueId val="{00000001-67B8-4A2B-9986-7235E08440B2}"/>
            </c:ext>
          </c:extLst>
        </c:ser>
        <c:ser>
          <c:idx val="2"/>
          <c:order val="1"/>
          <c:tx>
            <c:strRef>
              <c:f>'Recherche de contacts'!$O$111</c:f>
              <c:strCache>
                <c:ptCount val="1"/>
                <c:pt idx="0">
                  <c:v>Femme (N=165)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contacts'!$Q$112:$Q$119</c:f>
                <c:numCache>
                  <c:formatCode>0%</c:formatCode>
                  <c:ptCount val="8"/>
                  <c:pt idx="0">
                    <c:v>1.6363636363636358E-2</c:v>
                  </c:pt>
                  <c:pt idx="1">
                    <c:v>3.2727272727272744E-2</c:v>
                  </c:pt>
                  <c:pt idx="2">
                    <c:v>2.1515151515151522E-2</c:v>
                  </c:pt>
                  <c:pt idx="3">
                    <c:v>5.6969696969696976E-2</c:v>
                  </c:pt>
                  <c:pt idx="4">
                    <c:v>2.242424242424243E-2</c:v>
                  </c:pt>
                  <c:pt idx="5">
                    <c:v>1.5757575757575748E-2</c:v>
                  </c:pt>
                  <c:pt idx="6">
                    <c:v>1.9090909090909089E-2</c:v>
                  </c:pt>
                  <c:pt idx="7">
                    <c:v>1.5151515151515152E-2</c:v>
                  </c:pt>
                </c:numCache>
              </c:numRef>
            </c:plus>
            <c:minus>
              <c:numRef>
                <c:f>'Recherche de contacts'!$P$112:$P$119</c:f>
                <c:numCache>
                  <c:formatCode>0%</c:formatCode>
                  <c:ptCount val="8"/>
                  <c:pt idx="0">
                    <c:v>5.3636363636363635E-2</c:v>
                  </c:pt>
                  <c:pt idx="1">
                    <c:v>1.7272727272727259E-2</c:v>
                  </c:pt>
                  <c:pt idx="2">
                    <c:v>8.484848484848484E-3</c:v>
                  </c:pt>
                  <c:pt idx="3">
                    <c:v>1.3030303030303031E-2</c:v>
                  </c:pt>
                  <c:pt idx="4">
                    <c:v>1.757575757575755E-2</c:v>
                  </c:pt>
                  <c:pt idx="5">
                    <c:v>2.4242424242424232E-2</c:v>
                  </c:pt>
                  <c:pt idx="6">
                    <c:v>6.0909090909090913E-2</c:v>
                  </c:pt>
                  <c:pt idx="7">
                    <c:v>2.4848484848484856E-2</c:v>
                  </c:pt>
                </c:numCache>
              </c:numRef>
            </c:minus>
            <c:spPr>
              <a:noFill/>
              <a:ln w="9525" cap="flat" cmpd="sng" algn="ctr">
                <a:solidFill>
                  <a:sysClr val="windowText" lastClr="000000"/>
                </a:solidFill>
                <a:round/>
              </a:ln>
              <a:effectLst/>
            </c:spPr>
          </c:errBars>
          <c:cat>
            <c:strRef>
              <c:f>'Recherche de contacts'!$K$112:$K$119</c:f>
              <c:strCache>
                <c:ptCount val="8"/>
                <c:pt idx="0">
                  <c:v>Je ne comprends pas le but du suivi de contacts</c:v>
                </c:pt>
                <c:pt idx="1">
                  <c:v>21 jours, c’est trop long</c:v>
                </c:pt>
                <c:pt idx="2">
                  <c:v>Je ne veux pas que les membres de ma communauté sachent que je suis un contact</c:v>
                </c:pt>
                <c:pt idx="3">
                  <c:v>Je ne connais pas les personnes qui effectuent le suivi r de contacts dans ma communauté</c:v>
                </c:pt>
                <c:pt idx="4">
                  <c:v>Les personnes qui effectuent le suivi de contacts propagent la maladie</c:v>
                </c:pt>
                <c:pt idx="5">
                  <c:v>Les personnes qui effectuent le suivi de contacts essaient de gagner de l’argent grâce à l’intervention</c:v>
                </c:pt>
                <c:pt idx="6">
                  <c:v>Autre (préciser)</c:v>
                </c:pt>
                <c:pt idx="7">
                  <c:v>Je ne sais pas</c:v>
                </c:pt>
              </c:strCache>
            </c:strRef>
          </c:cat>
          <c:val>
            <c:numRef>
              <c:f>'Recherche de contacts'!$O$112:$O$119</c:f>
              <c:numCache>
                <c:formatCode>0%</c:formatCode>
                <c:ptCount val="8"/>
                <c:pt idx="0">
                  <c:v>0.16363636363636364</c:v>
                </c:pt>
                <c:pt idx="1">
                  <c:v>0.12727272727272726</c:v>
                </c:pt>
                <c:pt idx="2">
                  <c:v>4.8484848484848485E-2</c:v>
                </c:pt>
                <c:pt idx="3">
                  <c:v>0.10303030303030303</c:v>
                </c:pt>
                <c:pt idx="4">
                  <c:v>0.15757575757575756</c:v>
                </c:pt>
                <c:pt idx="5">
                  <c:v>0.22424242424242424</c:v>
                </c:pt>
                <c:pt idx="6">
                  <c:v>9.0909090909090912E-2</c:v>
                </c:pt>
                <c:pt idx="7">
                  <c:v>8.4848484848484854E-2</c:v>
                </c:pt>
              </c:numCache>
            </c:numRef>
          </c:val>
          <c:extLst>
            <c:ext xmlns:c16="http://schemas.microsoft.com/office/drawing/2014/chart" uri="{C3380CC4-5D6E-409C-BE32-E72D297353CC}">
              <c16:uniqueId val="{0000000B-7092-46F3-992A-E311826B2FCA}"/>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9692194671627814"/>
          <c:y val="5.722153732848749E-2"/>
          <c:w val="0.18079606758043992"/>
          <c:h val="0.1584716951369278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Agree</a:t>
            </a:r>
            <a:r>
              <a:rPr lang="en-US" baseline="0"/>
              <a:t> to Give Names for Contact Tracing</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1202984053606521"/>
          <c:w val="0.91609317901809151"/>
          <c:h val="0.7991556234530619"/>
        </c:manualLayout>
      </c:layout>
      <c:barChart>
        <c:barDir val="col"/>
        <c:grouping val="clustered"/>
        <c:varyColors val="0"/>
        <c:ser>
          <c:idx val="0"/>
          <c:order val="0"/>
          <c:tx>
            <c:strRef>
              <c:f>'Recherche de contacts'!$L$126</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contacts'!$N$127:$N$129</c:f>
                <c:numCache>
                  <c:formatCode>0%</c:formatCode>
                  <c:ptCount val="3"/>
                  <c:pt idx="0">
                    <c:v>3.6771653543307026E-2</c:v>
                  </c:pt>
                  <c:pt idx="1">
                    <c:v>3.0787401574803142E-2</c:v>
                  </c:pt>
                  <c:pt idx="2">
                    <c:v>2.2440944881889767E-2</c:v>
                  </c:pt>
                </c:numCache>
              </c:numRef>
            </c:plus>
            <c:minus>
              <c:numRef>
                <c:f>'Recherche de contacts'!$M$127:$M$129</c:f>
                <c:numCache>
                  <c:formatCode>0%</c:formatCode>
                  <c:ptCount val="3"/>
                  <c:pt idx="0">
                    <c:v>5.3228346456692943E-2</c:v>
                  </c:pt>
                  <c:pt idx="1">
                    <c:v>2.9212598425196856E-2</c:v>
                  </c:pt>
                  <c:pt idx="2">
                    <c:v>1.7559055118110234E-2</c:v>
                  </c:pt>
                </c:numCache>
              </c:numRef>
            </c:minus>
            <c:spPr>
              <a:noFill/>
              <a:ln w="9525" cap="flat" cmpd="sng" algn="ctr">
                <a:solidFill>
                  <a:schemeClr val="tx1"/>
                </a:solidFill>
                <a:round/>
              </a:ln>
              <a:effectLst/>
            </c:spPr>
          </c:errBars>
          <c:cat>
            <c:strRef>
              <c:f>'Recherche de contacts'!$K$127:$K$129</c:f>
              <c:strCache>
                <c:ptCount val="3"/>
                <c:pt idx="0">
                  <c:v>Oui</c:v>
                </c:pt>
                <c:pt idx="1">
                  <c:v>Non</c:v>
                </c:pt>
                <c:pt idx="2">
                  <c:v>Je ne sais pas</c:v>
                </c:pt>
              </c:strCache>
            </c:strRef>
          </c:cat>
          <c:val>
            <c:numRef>
              <c:f>'Recherche de contacts'!$L$127:$L$129</c:f>
              <c:numCache>
                <c:formatCode>0%</c:formatCode>
                <c:ptCount val="3"/>
                <c:pt idx="0">
                  <c:v>0.67322834645669294</c:v>
                </c:pt>
                <c:pt idx="1">
                  <c:v>0.29921259842519687</c:v>
                </c:pt>
                <c:pt idx="2">
                  <c:v>2.7559055118110236E-2</c:v>
                </c:pt>
              </c:numCache>
            </c:numRef>
          </c:val>
          <c:extLst>
            <c:ext xmlns:c16="http://schemas.microsoft.com/office/drawing/2014/chart" uri="{C3380CC4-5D6E-409C-BE32-E72D297353CC}">
              <c16:uniqueId val="{00000001-67B8-4A2B-9986-7235E08440B2}"/>
            </c:ext>
          </c:extLst>
        </c:ser>
        <c:ser>
          <c:idx val="2"/>
          <c:order val="1"/>
          <c:tx>
            <c:strRef>
              <c:f>'Recherche de contacts'!$O$126</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contacts'!$Q$127:$Q$129</c:f>
                <c:numCache>
                  <c:formatCode>0%</c:formatCode>
                  <c:ptCount val="3"/>
                  <c:pt idx="0">
                    <c:v>2.9593495934959413E-2</c:v>
                  </c:pt>
                  <c:pt idx="1">
                    <c:v>2.479674796747966E-2</c:v>
                  </c:pt>
                  <c:pt idx="2">
                    <c:v>4.5609756097560981E-2</c:v>
                  </c:pt>
                </c:numCache>
              </c:numRef>
            </c:plus>
            <c:minus>
              <c:numRef>
                <c:f>'Recherche de contacts'!$P$127:$P$129</c:f>
                <c:numCache>
                  <c:formatCode>0%</c:formatCode>
                  <c:ptCount val="3"/>
                  <c:pt idx="0">
                    <c:v>3.040650406504064E-2</c:v>
                  </c:pt>
                  <c:pt idx="1">
                    <c:v>3.5203252032520338E-2</c:v>
                  </c:pt>
                  <c:pt idx="2">
                    <c:v>1.4390243902439025E-2</c:v>
                  </c:pt>
                </c:numCache>
              </c:numRef>
            </c:minus>
            <c:spPr>
              <a:noFill/>
              <a:ln w="9525" cap="flat" cmpd="sng" algn="ctr">
                <a:solidFill>
                  <a:sysClr val="windowText" lastClr="000000"/>
                </a:solidFill>
                <a:round/>
              </a:ln>
              <a:effectLst/>
            </c:spPr>
          </c:errBars>
          <c:cat>
            <c:strRef>
              <c:f>'Recherche de contacts'!$K$127:$K$129</c:f>
              <c:strCache>
                <c:ptCount val="3"/>
                <c:pt idx="0">
                  <c:v>Oui</c:v>
                </c:pt>
                <c:pt idx="1">
                  <c:v>Non</c:v>
                </c:pt>
                <c:pt idx="2">
                  <c:v>Je ne sais pas</c:v>
                </c:pt>
              </c:strCache>
            </c:strRef>
          </c:cat>
          <c:val>
            <c:numRef>
              <c:f>'Recherche de contacts'!$O$127:$O$129</c:f>
              <c:numCache>
                <c:formatCode>0%</c:formatCode>
                <c:ptCount val="3"/>
                <c:pt idx="0">
                  <c:v>0.65040650406504064</c:v>
                </c:pt>
                <c:pt idx="1">
                  <c:v>0.32520325203252032</c:v>
                </c:pt>
                <c:pt idx="2">
                  <c:v>2.4390243902439025E-2</c:v>
                </c:pt>
              </c:numCache>
            </c:numRef>
          </c:val>
          <c:extLst>
            <c:ext xmlns:c16="http://schemas.microsoft.com/office/drawing/2014/chart" uri="{C3380CC4-5D6E-409C-BE32-E72D297353CC}">
              <c16:uniqueId val="{00000009-4DB2-439E-A06A-312CDA2BA82F}"/>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736001526"/>
          <c:y val="0.13200333362990313"/>
          <c:w val="0.24146680225254311"/>
          <c:h val="0.1903229334509232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Reasons</a:t>
            </a:r>
            <a:r>
              <a:rPr lang="en-US" baseline="0"/>
              <a:t> for Refusal</a:t>
            </a:r>
          </a:p>
        </c:rich>
      </c:tx>
      <c:layout>
        <c:manualLayout>
          <c:xMode val="edge"/>
          <c:yMode val="edge"/>
          <c:x val="0.46521897545176683"/>
          <c:y val="3.276437400453147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5817495764546263E-2"/>
          <c:y val="2.9956135235063304E-2"/>
          <c:w val="0.91609317901809151"/>
          <c:h val="0.7111709757320126"/>
        </c:manualLayout>
      </c:layout>
      <c:barChart>
        <c:barDir val="col"/>
        <c:grouping val="clustered"/>
        <c:varyColors val="0"/>
        <c:ser>
          <c:idx val="0"/>
          <c:order val="0"/>
          <c:tx>
            <c:strRef>
              <c:f>'Recherche de contacts'!$L$136</c:f>
              <c:strCache>
                <c:ptCount val="1"/>
                <c:pt idx="0">
                  <c:v>Homme (N=83)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'Recherche de contacts'!$N$137:$N$144</c:f>
                <c:numCache>
                  <c:formatCode>0%</c:formatCode>
                  <c:ptCount val="8"/>
                  <c:pt idx="0">
                    <c:v>2.0843373493975914E-2</c:v>
                  </c:pt>
                  <c:pt idx="1">
                    <c:v>2.7228915662650593E-2</c:v>
                  </c:pt>
                  <c:pt idx="2">
                    <c:v>7.2289156626506035E-3</c:v>
                  </c:pt>
                  <c:pt idx="3">
                    <c:v>1.1566265060240957E-2</c:v>
                  </c:pt>
                  <c:pt idx="4">
                    <c:v>2.9518072289156622E-2</c:v>
                  </c:pt>
                  <c:pt idx="5">
                    <c:v>9.7590361445783202E-3</c:v>
                  </c:pt>
                  <c:pt idx="6">
                    <c:v>4.5903614457831331E-2</c:v>
                  </c:pt>
                  <c:pt idx="7">
                    <c:v>3.7951807228915668E-2</c:v>
                  </c:pt>
                </c:numCache>
              </c:numRef>
            </c:plus>
            <c:minus>
              <c:numRef>
                <c:f>'Recherche de contacts'!$M$137:$M$144</c:f>
                <c:numCache>
                  <c:formatCode>0%</c:formatCode>
                  <c:ptCount val="8"/>
                  <c:pt idx="0">
                    <c:v>6.9156626506024083E-2</c:v>
                  </c:pt>
                  <c:pt idx="1">
                    <c:v>1.2771084337349414E-2</c:v>
                  </c:pt>
                  <c:pt idx="2">
                    <c:v>7.2771084337349412E-2</c:v>
                  </c:pt>
                  <c:pt idx="3">
                    <c:v>5.8433734939759036E-2</c:v>
                  </c:pt>
                  <c:pt idx="4">
                    <c:v>5.0481927710843366E-2</c:v>
                  </c:pt>
                  <c:pt idx="5">
                    <c:v>3.0240963855421688E-2</c:v>
                  </c:pt>
                  <c:pt idx="6">
                    <c:v>1.4096385542168676E-2</c:v>
                  </c:pt>
                  <c:pt idx="7">
                    <c:v>2.0481927710843378E-3</c:v>
                  </c:pt>
                </c:numCache>
              </c:numRef>
            </c:minus>
            <c:spPr>
              <a:noFill/>
              <a:ln w="9525" cap="flat" cmpd="sng" algn="ctr">
                <a:solidFill>
                  <a:schemeClr val="tx1"/>
                </a:solidFill>
                <a:round/>
              </a:ln>
              <a:effectLst/>
            </c:spPr>
          </c:errBars>
          <c:cat>
            <c:strRef>
              <c:f>'Recherche de contacts'!$K$137:$K$144</c:f>
              <c:strCache>
                <c:ptCount val="8"/>
                <c:pt idx="0">
                  <c:v>Je ne comprends pas le but du suivi des contacts</c:v>
                </c:pt>
                <c:pt idx="1">
                  <c:v>Je ne souhaiterais pas que les membres de ma communauté sachent que j’ai contracté la maladie à virus Ébola</c:v>
                </c:pt>
                <c:pt idx="2">
                  <c:v>Je ne connais pas les personnes qui effectuent le suivi  de contacts dans ma communauté</c:v>
                </c:pt>
                <c:pt idx="3">
                  <c:v>Les personnes qui effectuent le suivi de contacts dans ma de contacts propagent la maladie</c:v>
                </c:pt>
                <c:pt idx="4">
                  <c:v>Les personnes qui effectuent le suivi de contacts dans ma de contacts essaient de gagner de l’argent grâce à l’intervention</c:v>
                </c:pt>
                <c:pt idx="5">
                  <c:v>Je ne sais pas ce que les personnes en charge de suivi de contacts dans ma de contacts feraient avec ces informations</c:v>
                </c:pt>
                <c:pt idx="6">
                  <c:v>Autre (préciser)</c:v>
                </c:pt>
                <c:pt idx="7">
                  <c:v>Je ne sais pas</c:v>
                </c:pt>
              </c:strCache>
            </c:strRef>
          </c:cat>
          <c:val>
            <c:numRef>
              <c:f>'Recherche de contacts'!$L$137:$L$144</c:f>
              <c:numCache>
                <c:formatCode>0%</c:formatCode>
                <c:ptCount val="8"/>
                <c:pt idx="0">
                  <c:v>0.28915662650602408</c:v>
                </c:pt>
                <c:pt idx="1">
                  <c:v>0.19277108433734941</c:v>
                </c:pt>
                <c:pt idx="2">
                  <c:v>0.19277108433734941</c:v>
                </c:pt>
                <c:pt idx="3">
                  <c:v>0.10843373493975904</c:v>
                </c:pt>
                <c:pt idx="4">
                  <c:v>0.12048192771084337</c:v>
                </c:pt>
                <c:pt idx="5">
                  <c:v>6.0240963855421686E-2</c:v>
                </c:pt>
                <c:pt idx="6">
                  <c:v>2.4096385542168676E-2</c:v>
                </c:pt>
                <c:pt idx="7">
                  <c:v>1.2048192771084338E-2</c:v>
                </c:pt>
              </c:numCache>
            </c:numRef>
          </c:val>
          <c:extLst>
            <c:ext xmlns:c16="http://schemas.microsoft.com/office/drawing/2014/chart" uri="{C3380CC4-5D6E-409C-BE32-E72D297353CC}">
              <c16:uniqueId val="{00000001-67B8-4A2B-9986-7235E08440B2}"/>
            </c:ext>
          </c:extLst>
        </c:ser>
        <c:ser>
          <c:idx val="2"/>
          <c:order val="1"/>
          <c:tx>
            <c:strRef>
              <c:f>'Recherche de contacts'!$O$136</c:f>
              <c:strCache>
                <c:ptCount val="1"/>
                <c:pt idx="0">
                  <c:v>Femme (N=86)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'Recherche de contacts'!$Q$137:$Q$144</c:f>
                <c:numCache>
                  <c:formatCode>0%</c:formatCode>
                  <c:ptCount val="8"/>
                  <c:pt idx="0">
                    <c:v>5.5813953488372092E-2</c:v>
                  </c:pt>
                  <c:pt idx="1">
                    <c:v>3.5348837209302333E-2</c:v>
                  </c:pt>
                  <c:pt idx="2">
                    <c:v>2.7209302325581386E-2</c:v>
                  </c:pt>
                  <c:pt idx="3">
                    <c:v>3.6744186046511626E-2</c:v>
                  </c:pt>
                  <c:pt idx="4">
                    <c:v>5.3953488372093017E-2</c:v>
                  </c:pt>
                  <c:pt idx="5">
                    <c:v>3.906976744186047E-2</c:v>
                  </c:pt>
                  <c:pt idx="6">
                    <c:v>7.8372093023255818E-2</c:v>
                  </c:pt>
                  <c:pt idx="7">
                    <c:v>1.3488372093023254E-2</c:v>
                  </c:pt>
                </c:numCache>
              </c:numRef>
            </c:plus>
            <c:minus>
              <c:numRef>
                <c:f>'Recherche de contacts'!$P$137:$P$144</c:f>
                <c:numCache>
                  <c:formatCode>0%</c:formatCode>
                  <c:ptCount val="8"/>
                  <c:pt idx="0">
                    <c:v>3.4186046511627904E-2</c:v>
                  </c:pt>
                  <c:pt idx="1">
                    <c:v>2.4651162790697678E-2</c:v>
                  </c:pt>
                  <c:pt idx="2">
                    <c:v>5.2790697674418616E-2</c:v>
                  </c:pt>
                  <c:pt idx="3">
                    <c:v>1.3255813953488372E-2</c:v>
                  </c:pt>
                  <c:pt idx="4">
                    <c:v>1.6046511627906962E-2</c:v>
                  </c:pt>
                  <c:pt idx="5">
                    <c:v>1.0930232558139547E-2</c:v>
                  </c:pt>
                  <c:pt idx="6">
                    <c:v>1.6279069767441857E-3</c:v>
                  </c:pt>
                  <c:pt idx="7">
                    <c:v>3.6511627906976742E-2</c:v>
                  </c:pt>
                </c:numCache>
              </c:numRef>
            </c:minus>
            <c:spPr>
              <a:noFill/>
              <a:ln w="9525" cap="flat" cmpd="sng" algn="ctr">
                <a:solidFill>
                  <a:sysClr val="windowText" lastClr="000000"/>
                </a:solidFill>
                <a:round/>
              </a:ln>
              <a:effectLst/>
            </c:spPr>
          </c:errBars>
          <c:cat>
            <c:strRef>
              <c:f>'Recherche de contacts'!$K$137:$K$144</c:f>
              <c:strCache>
                <c:ptCount val="8"/>
                <c:pt idx="0">
                  <c:v>Je ne comprends pas le but du suivi des contacts</c:v>
                </c:pt>
                <c:pt idx="1">
                  <c:v>Je ne souhaiterais pas que les membres de ma communauté sachent que j’ai contracté la maladie à virus Ébola</c:v>
                </c:pt>
                <c:pt idx="2">
                  <c:v>Je ne connais pas les personnes qui effectuent le suivi  de contacts dans ma communauté</c:v>
                </c:pt>
                <c:pt idx="3">
                  <c:v>Les personnes qui effectuent le suivi de contacts dans ma de contacts propagent la maladie</c:v>
                </c:pt>
                <c:pt idx="4">
                  <c:v>Les personnes qui effectuent le suivi de contacts dans ma de contacts essaient de gagner de l’argent grâce à l’intervention</c:v>
                </c:pt>
                <c:pt idx="5">
                  <c:v>Je ne sais pas ce que les personnes en charge de suivi de contacts dans ma de contacts feraient avec ces informations</c:v>
                </c:pt>
                <c:pt idx="6">
                  <c:v>Autre (préciser)</c:v>
                </c:pt>
                <c:pt idx="7">
                  <c:v>Je ne sais pas</c:v>
                </c:pt>
              </c:strCache>
            </c:strRef>
          </c:cat>
          <c:val>
            <c:numRef>
              <c:f>'Recherche de contacts'!$O$137:$O$144</c:f>
              <c:numCache>
                <c:formatCode>0%</c:formatCode>
                <c:ptCount val="8"/>
                <c:pt idx="0">
                  <c:v>0.2441860465116279</c:v>
                </c:pt>
                <c:pt idx="1">
                  <c:v>0.10465116279069768</c:v>
                </c:pt>
                <c:pt idx="2">
                  <c:v>0.16279069767441862</c:v>
                </c:pt>
                <c:pt idx="3">
                  <c:v>2.3255813953488372E-2</c:v>
                </c:pt>
                <c:pt idx="4">
                  <c:v>0.18604651162790697</c:v>
                </c:pt>
                <c:pt idx="5">
                  <c:v>0.22093023255813954</c:v>
                </c:pt>
                <c:pt idx="6">
                  <c:v>1.1627906976744186E-2</c:v>
                </c:pt>
                <c:pt idx="7">
                  <c:v>4.6511627906976744E-2</c:v>
                </c:pt>
              </c:numCache>
            </c:numRef>
          </c:val>
          <c:extLst>
            <c:ext xmlns:c16="http://schemas.microsoft.com/office/drawing/2014/chart" uri="{C3380CC4-5D6E-409C-BE32-E72D297353CC}">
              <c16:uniqueId val="{0000000B-3406-4BDC-96FE-D74AF8F8EA98}"/>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1099817962188192"/>
          <c:y val="4.4544120512743521E-2"/>
          <c:w val="0.14202282290487314"/>
          <c:h val="0.162930739007381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Heard of Vaccine</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4128781655102107E-2"/>
          <c:y val="8.1930535047763042E-2"/>
          <c:w val="0.91609317901809151"/>
          <c:h val="0.7852465308648261"/>
        </c:manualLayout>
      </c:layout>
      <c:barChart>
        <c:barDir val="col"/>
        <c:grouping val="clustered"/>
        <c:varyColors val="0"/>
        <c:ser>
          <c:idx val="0"/>
          <c:order val="0"/>
          <c:tx>
            <c:strRef>
              <c:f>Vaccination!$L$8</c:f>
              <c:strCache>
                <c:ptCount val="1"/>
                <c:pt idx="0">
                  <c:v>Homme (N=253)</c:v>
                </c:pt>
              </c:strCache>
            </c:strRef>
          </c:tx>
          <c:spPr>
            <a:solidFill>
              <a:schemeClr val="accent1">
                <a:lumMod val="40000"/>
                <a:lumOff val="60000"/>
              </a:schemeClr>
            </a:solidFill>
            <a:ln>
              <a:noFill/>
            </a:ln>
            <a:effectLst/>
          </c:spPr>
          <c:invertIfNegative val="0"/>
          <c:dLbls>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D8-42DA-A59E-7D08CA4426E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Vaccination!$N$9:$N$11</c:f>
                <c:numCache>
                  <c:formatCode>0%</c:formatCode>
                  <c:ptCount val="3"/>
                  <c:pt idx="0">
                    <c:v>7.1146245059288127E-3</c:v>
                  </c:pt>
                  <c:pt idx="1">
                    <c:v>5.7035573122529659E-2</c:v>
                  </c:pt>
                  <c:pt idx="2">
                    <c:v>5.8498023715415071E-3</c:v>
                  </c:pt>
                </c:numCache>
              </c:numRef>
            </c:plus>
            <c:minus>
              <c:numRef>
                <c:f>Vaccination!$M$9:$M$11</c:f>
                <c:numCache>
                  <c:formatCode>0%</c:formatCode>
                  <c:ptCount val="3"/>
                  <c:pt idx="0">
                    <c:v>7.2885375494071147E-2</c:v>
                  </c:pt>
                  <c:pt idx="1">
                    <c:v>3.2964426877470338E-2</c:v>
                  </c:pt>
                  <c:pt idx="2">
                    <c:v>4.4150197628458496E-2</c:v>
                  </c:pt>
                </c:numCache>
              </c:numRef>
            </c:minus>
            <c:spPr>
              <a:noFill/>
              <a:ln w="9525" cap="flat" cmpd="sng" algn="ctr">
                <a:solidFill>
                  <a:schemeClr val="tx1"/>
                </a:solidFill>
                <a:round/>
              </a:ln>
              <a:effectLst/>
            </c:spPr>
          </c:errBars>
          <c:cat>
            <c:strRef>
              <c:f>Vaccination!$K$9:$K$11</c:f>
              <c:strCache>
                <c:ptCount val="3"/>
                <c:pt idx="0">
                  <c:v>Oui</c:v>
                </c:pt>
                <c:pt idx="1">
                  <c:v>Non</c:v>
                </c:pt>
                <c:pt idx="2">
                  <c:v>Je ne sais pas</c:v>
                </c:pt>
              </c:strCache>
            </c:strRef>
          </c:cat>
          <c:val>
            <c:numRef>
              <c:f>Vaccination!$L$9:$L$11</c:f>
              <c:numCache>
                <c:formatCode>0%</c:formatCode>
                <c:ptCount val="3"/>
                <c:pt idx="0">
                  <c:v>0.59288537549407117</c:v>
                </c:pt>
                <c:pt idx="1">
                  <c:v>0.25296442687747034</c:v>
                </c:pt>
                <c:pt idx="2">
                  <c:v>0.1541501976284585</c:v>
                </c:pt>
              </c:numCache>
            </c:numRef>
          </c:val>
          <c:extLst>
            <c:ext xmlns:c16="http://schemas.microsoft.com/office/drawing/2014/chart" uri="{C3380CC4-5D6E-409C-BE32-E72D297353CC}">
              <c16:uniqueId val="{00000001-2B2D-45A4-9636-CF4E88553D7E}"/>
            </c:ext>
          </c:extLst>
        </c:ser>
        <c:ser>
          <c:idx val="3"/>
          <c:order val="1"/>
          <c:tx>
            <c:strRef>
              <c:f>Vaccination!$O$8</c:f>
              <c:strCache>
                <c:ptCount val="1"/>
                <c:pt idx="0">
                  <c:v>Femme (N=247)</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Vaccination!$Q$9:$Q$11</c:f>
                <c:numCache>
                  <c:formatCode>0%</c:formatCode>
                  <c:ptCount val="3"/>
                  <c:pt idx="0">
                    <c:v>2.3927125506072899E-2</c:v>
                  </c:pt>
                  <c:pt idx="1">
                    <c:v>5.1417004048582848E-3</c:v>
                  </c:pt>
                  <c:pt idx="2">
                    <c:v>3.0931174089068827E-2</c:v>
                  </c:pt>
                </c:numCache>
              </c:numRef>
            </c:plus>
            <c:minus>
              <c:numRef>
                <c:f>Vaccination!$P$9:$P$11</c:f>
                <c:numCache>
                  <c:formatCode>0%</c:formatCode>
                  <c:ptCount val="3"/>
                  <c:pt idx="0">
                    <c:v>1.6072874493927136E-2</c:v>
                  </c:pt>
                  <c:pt idx="1">
                    <c:v>3.4858299595141695E-2</c:v>
                  </c:pt>
                  <c:pt idx="2">
                    <c:v>1.9068825910931161E-2</c:v>
                  </c:pt>
                </c:numCache>
              </c:numRef>
            </c:minus>
            <c:spPr>
              <a:noFill/>
              <a:ln w="9525" cap="flat" cmpd="sng" algn="ctr">
                <a:solidFill>
                  <a:schemeClr val="tx1"/>
                </a:solidFill>
                <a:round/>
              </a:ln>
              <a:effectLst/>
            </c:spPr>
          </c:errBars>
          <c:cat>
            <c:strRef>
              <c:f>Vaccination!$K$9:$K$11</c:f>
              <c:strCache>
                <c:ptCount val="3"/>
                <c:pt idx="0">
                  <c:v>Oui</c:v>
                </c:pt>
                <c:pt idx="1">
                  <c:v>Non</c:v>
                </c:pt>
                <c:pt idx="2">
                  <c:v>Je ne sais pas</c:v>
                </c:pt>
              </c:strCache>
            </c:strRef>
          </c:cat>
          <c:val>
            <c:numRef>
              <c:f>Vaccination!$O$9:$O$11</c:f>
              <c:numCache>
                <c:formatCode>0%</c:formatCode>
                <c:ptCount val="3"/>
                <c:pt idx="0">
                  <c:v>0.50607287449392713</c:v>
                </c:pt>
                <c:pt idx="1">
                  <c:v>0.40485829959514169</c:v>
                </c:pt>
                <c:pt idx="2">
                  <c:v>8.9068825910931168E-2</c:v>
                </c:pt>
              </c:numCache>
            </c:numRef>
          </c:val>
          <c:extLst xmlns:c15="http://schemas.microsoft.com/office/drawing/2012/chart">
            <c:ext xmlns:c16="http://schemas.microsoft.com/office/drawing/2014/chart" uri="{C3380CC4-5D6E-409C-BE32-E72D297353CC}">
              <c16:uniqueId val="{00000002-2B2D-45A4-9636-CF4E88553D7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87941675833"/>
          <c:y val="0.10594374576516805"/>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Offered</a:t>
            </a:r>
            <a:r>
              <a:rPr lang="en-US" baseline="0"/>
              <a:t> Vaccine</a:t>
            </a:r>
            <a:endParaRPr lang="en-US"/>
          </a:p>
        </c:rich>
      </c:tx>
      <c:layout>
        <c:manualLayout>
          <c:xMode val="edge"/>
          <c:yMode val="edge"/>
          <c:x val="0.37435645045578031"/>
          <c:y val="5.2187860468229451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8424356334204378E-2"/>
          <c:y val="0.11258456422826271"/>
          <c:w val="0.91609317901809151"/>
          <c:h val="0.71103767459426026"/>
        </c:manualLayout>
      </c:layout>
      <c:barChart>
        <c:barDir val="col"/>
        <c:grouping val="clustered"/>
        <c:varyColors val="0"/>
        <c:ser>
          <c:idx val="0"/>
          <c:order val="0"/>
          <c:tx>
            <c:strRef>
              <c:f>Vaccination!$L$18</c:f>
              <c:strCache>
                <c:ptCount val="1"/>
                <c:pt idx="0">
                  <c:v>Homme (N=150)</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Vaccination!$N$19:$N$21</c:f>
                <c:numCache>
                  <c:formatCode>0%</c:formatCode>
                  <c:ptCount val="3"/>
                  <c:pt idx="0">
                    <c:v>3.6666666666666625E-2</c:v>
                  </c:pt>
                  <c:pt idx="1">
                    <c:v>1.9999999999999962E-2</c:v>
                  </c:pt>
                  <c:pt idx="2">
                    <c:v>3.3333333333333326E-2</c:v>
                  </c:pt>
                </c:numCache>
              </c:numRef>
            </c:plus>
            <c:minus>
              <c:numRef>
                <c:f>Vaccination!$M$19:$M$21</c:f>
                <c:numCache>
                  <c:formatCode>0%</c:formatCode>
                  <c:ptCount val="3"/>
                  <c:pt idx="0">
                    <c:v>7.3333333333333361E-2</c:v>
                  </c:pt>
                  <c:pt idx="1">
                    <c:v>6.0000000000000026E-2</c:v>
                  </c:pt>
                  <c:pt idx="2">
                    <c:v>6.6666666666666818E-3</c:v>
                  </c:pt>
                </c:numCache>
              </c:numRef>
            </c:minus>
            <c:spPr>
              <a:noFill/>
              <a:ln w="9525" cap="flat" cmpd="sng" algn="ctr">
                <a:solidFill>
                  <a:schemeClr val="tx1"/>
                </a:solidFill>
                <a:round/>
              </a:ln>
              <a:effectLst/>
            </c:spPr>
          </c:errBars>
          <c:cat>
            <c:strRef>
              <c:f>Vaccination!$K$19:$K$21</c:f>
              <c:strCache>
                <c:ptCount val="3"/>
                <c:pt idx="0">
                  <c:v>Oui</c:v>
                </c:pt>
                <c:pt idx="1">
                  <c:v>Non</c:v>
                </c:pt>
                <c:pt idx="2">
                  <c:v>Je ne sais pas</c:v>
                </c:pt>
              </c:strCache>
            </c:strRef>
          </c:cat>
          <c:val>
            <c:numRef>
              <c:f>Vaccination!$L$19:$L$21</c:f>
              <c:numCache>
                <c:formatCode>0%</c:formatCode>
                <c:ptCount val="3"/>
                <c:pt idx="0">
                  <c:v>0.59333333333333338</c:v>
                </c:pt>
                <c:pt idx="1">
                  <c:v>0.28000000000000003</c:v>
                </c:pt>
                <c:pt idx="2">
                  <c:v>0.12666666666666668</c:v>
                </c:pt>
              </c:numCache>
            </c:numRef>
          </c:val>
          <c:extLst>
            <c:ext xmlns:c16="http://schemas.microsoft.com/office/drawing/2014/chart" uri="{C3380CC4-5D6E-409C-BE32-E72D297353CC}">
              <c16:uniqueId val="{00000001-67B8-4A2B-9986-7235E08440B2}"/>
            </c:ext>
          </c:extLst>
        </c:ser>
        <c:ser>
          <c:idx val="2"/>
          <c:order val="1"/>
          <c:tx>
            <c:strRef>
              <c:f>Vaccination!$O$18</c:f>
              <c:strCache>
                <c:ptCount val="1"/>
                <c:pt idx="0">
                  <c:v>Femme (N=125)</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Vaccination!$Q$19:$Q$21</c:f>
                <c:numCache>
                  <c:formatCode>0%</c:formatCode>
                  <c:ptCount val="3"/>
                  <c:pt idx="0">
                    <c:v>2.4000000000000021E-2</c:v>
                  </c:pt>
                  <c:pt idx="1">
                    <c:v>4.0000000000000036E-2</c:v>
                  </c:pt>
                  <c:pt idx="2">
                    <c:v>2.5999999999999995E-2</c:v>
                  </c:pt>
                </c:numCache>
              </c:numRef>
            </c:plus>
            <c:minus>
              <c:numRef>
                <c:f>Vaccination!$P$19:$P$21</c:f>
                <c:numCache>
                  <c:formatCode>0%</c:formatCode>
                  <c:ptCount val="3"/>
                  <c:pt idx="0">
                    <c:v>3.5999999999999921E-2</c:v>
                  </c:pt>
                  <c:pt idx="1">
                    <c:v>4.9999999999999989E-2</c:v>
                  </c:pt>
                  <c:pt idx="2">
                    <c:v>2.4E-2</c:v>
                  </c:pt>
                </c:numCache>
              </c:numRef>
            </c:minus>
            <c:spPr>
              <a:noFill/>
              <a:ln w="9525" cap="flat" cmpd="sng" algn="ctr">
                <a:solidFill>
                  <a:sysClr val="windowText" lastClr="000000"/>
                </a:solidFill>
                <a:round/>
              </a:ln>
              <a:effectLst/>
            </c:spPr>
          </c:errBars>
          <c:cat>
            <c:strRef>
              <c:f>Vaccination!$K$19:$K$21</c:f>
              <c:strCache>
                <c:ptCount val="3"/>
                <c:pt idx="0">
                  <c:v>Oui</c:v>
                </c:pt>
                <c:pt idx="1">
                  <c:v>Non</c:v>
                </c:pt>
                <c:pt idx="2">
                  <c:v>Je ne sais pas</c:v>
                </c:pt>
              </c:strCache>
            </c:strRef>
          </c:cat>
          <c:val>
            <c:numRef>
              <c:f>Vaccination!$O$19:$O$21</c:f>
              <c:numCache>
                <c:formatCode>0%</c:formatCode>
                <c:ptCount val="3"/>
                <c:pt idx="0">
                  <c:v>0.57599999999999996</c:v>
                </c:pt>
                <c:pt idx="1">
                  <c:v>0.36</c:v>
                </c:pt>
                <c:pt idx="2">
                  <c:v>6.4000000000000001E-2</c:v>
                </c:pt>
              </c:numCache>
            </c:numRef>
          </c:val>
          <c:extLst>
            <c:ext xmlns:c16="http://schemas.microsoft.com/office/drawing/2014/chart" uri="{C3380CC4-5D6E-409C-BE32-E72D297353CC}">
              <c16:uniqueId val="{00000009-1AA8-46B4-9A60-99C99D5DABA9}"/>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396612055323498"/>
          <c:y val="7.5074127291301571E-2"/>
          <c:w val="0.24146681697953423"/>
          <c:h val="0.1940583843108592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Consented to Vaccine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9589626596199869E-2"/>
          <c:y val="8.2563351264939383E-2"/>
          <c:w val="0.91609317901809151"/>
          <c:h val="0.72780736297988047"/>
        </c:manualLayout>
      </c:layout>
      <c:barChart>
        <c:barDir val="col"/>
        <c:grouping val="clustered"/>
        <c:varyColors val="0"/>
        <c:ser>
          <c:idx val="0"/>
          <c:order val="0"/>
          <c:tx>
            <c:strRef>
              <c:f>Vaccination!$L$28</c:f>
              <c:strCache>
                <c:ptCount val="1"/>
                <c:pt idx="0">
                  <c:v>Homme (N=89)</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Vaccination!$N$29:$N$31</c:f>
                <c:numCache>
                  <c:formatCode>0%</c:formatCode>
                  <c:ptCount val="3"/>
                  <c:pt idx="0">
                    <c:v>3.314606741573034E-2</c:v>
                  </c:pt>
                  <c:pt idx="1">
                    <c:v>2.2921348314606738E-2</c:v>
                  </c:pt>
                  <c:pt idx="2">
                    <c:v>1.3932584269662929E-2</c:v>
                  </c:pt>
                </c:numCache>
              </c:numRef>
            </c:plus>
            <c:minus>
              <c:numRef>
                <c:f>Vaccination!$M$29:$M$31</c:f>
                <c:numCache>
                  <c:formatCode>0%</c:formatCode>
                  <c:ptCount val="3"/>
                  <c:pt idx="0">
                    <c:v>6.8539325842696952E-3</c:v>
                  </c:pt>
                  <c:pt idx="1">
                    <c:v>1.7078651685393242E-2</c:v>
                  </c:pt>
                  <c:pt idx="2">
                    <c:v>1.606741573033707E-2</c:v>
                  </c:pt>
                </c:numCache>
              </c:numRef>
            </c:minus>
            <c:spPr>
              <a:noFill/>
              <a:ln w="9525" cap="flat" cmpd="sng" algn="ctr">
                <a:solidFill>
                  <a:schemeClr val="tx1"/>
                </a:solidFill>
                <a:round/>
              </a:ln>
              <a:effectLst/>
            </c:spPr>
          </c:errBars>
          <c:cat>
            <c:strRef>
              <c:f>Vaccination!$K$29:$K$31</c:f>
              <c:strCache>
                <c:ptCount val="3"/>
                <c:pt idx="0">
                  <c:v>Oui</c:v>
                </c:pt>
                <c:pt idx="1">
                  <c:v>Non</c:v>
                </c:pt>
                <c:pt idx="2">
                  <c:v>Je ne sais pas</c:v>
                </c:pt>
              </c:strCache>
            </c:strRef>
          </c:cat>
          <c:val>
            <c:numRef>
              <c:f>Vaccination!$L$29:$L$31</c:f>
              <c:numCache>
                <c:formatCode>0%</c:formatCode>
                <c:ptCount val="3"/>
                <c:pt idx="0">
                  <c:v>0.5168539325842697</c:v>
                </c:pt>
                <c:pt idx="1">
                  <c:v>0.33707865168539325</c:v>
                </c:pt>
                <c:pt idx="2">
                  <c:v>0.14606741573033707</c:v>
                </c:pt>
              </c:numCache>
            </c:numRef>
          </c:val>
          <c:extLst>
            <c:ext xmlns:c16="http://schemas.microsoft.com/office/drawing/2014/chart" uri="{C3380CC4-5D6E-409C-BE32-E72D297353CC}">
              <c16:uniqueId val="{00000001-67B8-4A2B-9986-7235E08440B2}"/>
            </c:ext>
          </c:extLst>
        </c:ser>
        <c:ser>
          <c:idx val="2"/>
          <c:order val="1"/>
          <c:tx>
            <c:strRef>
              <c:f>Vaccination!$O$28</c:f>
              <c:strCache>
                <c:ptCount val="1"/>
                <c:pt idx="0">
                  <c:v>Femme (N=72)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Vaccination!$Q$29:$Q$31</c:f>
                <c:numCache>
                  <c:formatCode>0%</c:formatCode>
                  <c:ptCount val="3"/>
                  <c:pt idx="0">
                    <c:v>4.3333333333333335E-2</c:v>
                  </c:pt>
                  <c:pt idx="1">
                    <c:v>6.1111111111111227E-3</c:v>
                  </c:pt>
                  <c:pt idx="2">
                    <c:v>3.0555555555555558E-2</c:v>
                  </c:pt>
                </c:numCache>
              </c:numRef>
            </c:plus>
            <c:minus>
              <c:numRef>
                <c:f>Vaccination!$P$29:$P$31</c:f>
                <c:numCache>
                  <c:formatCode>0%</c:formatCode>
                  <c:ptCount val="3"/>
                  <c:pt idx="0">
                    <c:v>2.6666666666666616E-2</c:v>
                  </c:pt>
                  <c:pt idx="1">
                    <c:v>4.3888888888888894E-2</c:v>
                  </c:pt>
                  <c:pt idx="2">
                    <c:v>2.9444444444444447E-2</c:v>
                  </c:pt>
                </c:numCache>
              </c:numRef>
            </c:minus>
            <c:spPr>
              <a:noFill/>
              <a:ln w="9525" cap="flat" cmpd="sng" algn="ctr">
                <a:solidFill>
                  <a:sysClr val="windowText" lastClr="000000"/>
                </a:solidFill>
                <a:round/>
              </a:ln>
              <a:effectLst/>
            </c:spPr>
          </c:errBars>
          <c:cat>
            <c:strRef>
              <c:f>Vaccination!$K$29:$K$31</c:f>
              <c:strCache>
                <c:ptCount val="3"/>
                <c:pt idx="0">
                  <c:v>Oui</c:v>
                </c:pt>
                <c:pt idx="1">
                  <c:v>Non</c:v>
                </c:pt>
                <c:pt idx="2">
                  <c:v>Je ne sais pas</c:v>
                </c:pt>
              </c:strCache>
            </c:strRef>
          </c:cat>
          <c:val>
            <c:numRef>
              <c:f>Vaccination!$O$29:$O$31</c:f>
              <c:numCache>
                <c:formatCode>0%</c:formatCode>
                <c:ptCount val="3"/>
                <c:pt idx="0">
                  <c:v>0.66666666666666663</c:v>
                </c:pt>
                <c:pt idx="1">
                  <c:v>0.2638888888888889</c:v>
                </c:pt>
                <c:pt idx="2">
                  <c:v>6.9444444444444448E-2</c:v>
                </c:pt>
              </c:numCache>
            </c:numRef>
          </c:val>
          <c:extLst>
            <c:ext xmlns:c16="http://schemas.microsoft.com/office/drawing/2014/chart" uri="{C3380CC4-5D6E-409C-BE32-E72D297353CC}">
              <c16:uniqueId val="{00000009-3985-4EC3-9C57-401349D65679}"/>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4422114171"/>
          <c:y val="9.6008283363460969E-2"/>
          <c:w val="0.24146685537440049"/>
          <c:h val="0.1706069303490028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City</a:t>
            </a:r>
            <a:r>
              <a:rPr lang="en-US" baseline="0"/>
              <a:t> Vaccine Received In</a:t>
            </a:r>
            <a:endParaRPr lang="en-US"/>
          </a:p>
        </c:rich>
      </c:tx>
      <c:layout>
        <c:manualLayout>
          <c:xMode val="edge"/>
          <c:yMode val="edge"/>
          <c:x val="0.28188430324106617"/>
          <c:y val="4.7478432284572027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2142213235270048E-2"/>
          <c:y val="0.2146414727612064"/>
          <c:w val="0.91609317901809151"/>
          <c:h val="0.65953771907543812"/>
        </c:manualLayout>
      </c:layout>
      <c:barChart>
        <c:barDir val="col"/>
        <c:grouping val="clustered"/>
        <c:varyColors val="0"/>
        <c:ser>
          <c:idx val="0"/>
          <c:order val="0"/>
          <c:tx>
            <c:strRef>
              <c:f>Vaccination!$L$38</c:f>
              <c:strCache>
                <c:ptCount val="1"/>
                <c:pt idx="0">
                  <c:v>Homme (N=46)</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Vaccination!$N$39:$N$42</c:f>
                <c:numCache>
                  <c:formatCode>0%</c:formatCode>
                  <c:ptCount val="4"/>
                  <c:pt idx="0">
                    <c:v>3.0434782608695699E-2</c:v>
                  </c:pt>
                  <c:pt idx="1">
                    <c:v>2.2173913043478266E-2</c:v>
                  </c:pt>
                  <c:pt idx="2">
                    <c:v>2.0869565217391306E-2</c:v>
                  </c:pt>
                  <c:pt idx="3">
                    <c:v>6.5217391304347866E-3</c:v>
                  </c:pt>
                </c:numCache>
              </c:numRef>
            </c:plus>
            <c:minus>
              <c:numRef>
                <c:f>Vaccination!$M$39:$M$42</c:f>
                <c:numCache>
                  <c:formatCode>0%</c:formatCode>
                  <c:ptCount val="4"/>
                  <c:pt idx="0">
                    <c:v>1.9565217391304346E-2</c:v>
                  </c:pt>
                  <c:pt idx="1">
                    <c:v>2.7826086956521723E-2</c:v>
                  </c:pt>
                  <c:pt idx="2">
                    <c:v>9.1304347826086929E-3</c:v>
                  </c:pt>
                  <c:pt idx="3">
                    <c:v>1.3478260869565217E-2</c:v>
                  </c:pt>
                </c:numCache>
              </c:numRef>
            </c:minus>
            <c:spPr>
              <a:noFill/>
              <a:ln w="9525" cap="flat" cmpd="sng" algn="ctr">
                <a:solidFill>
                  <a:schemeClr val="tx1"/>
                </a:solidFill>
                <a:round/>
              </a:ln>
              <a:effectLst/>
            </c:spPr>
          </c:errBars>
          <c:cat>
            <c:strRef>
              <c:f>Vaccination!$K$39:$K$42</c:f>
              <c:strCache>
                <c:ptCount val="4"/>
                <c:pt idx="0">
                  <c:v>Beni</c:v>
                </c:pt>
                <c:pt idx="1">
                  <c:v>Butembo</c:v>
                </c:pt>
                <c:pt idx="2">
                  <c:v>Goma</c:v>
                </c:pt>
                <c:pt idx="3">
                  <c:v>Other</c:v>
                </c:pt>
              </c:strCache>
            </c:strRef>
          </c:cat>
          <c:val>
            <c:numRef>
              <c:f>Vaccination!$L$39:$L$42</c:f>
              <c:numCache>
                <c:formatCode>0%</c:formatCode>
                <c:ptCount val="4"/>
                <c:pt idx="0">
                  <c:v>0.36956521739130432</c:v>
                </c:pt>
                <c:pt idx="1">
                  <c:v>0.34782608695652173</c:v>
                </c:pt>
                <c:pt idx="2">
                  <c:v>0.2391304347826087</c:v>
                </c:pt>
                <c:pt idx="3">
                  <c:v>4.3478260869565216E-2</c:v>
                </c:pt>
              </c:numCache>
            </c:numRef>
          </c:val>
          <c:extLst>
            <c:ext xmlns:c16="http://schemas.microsoft.com/office/drawing/2014/chart" uri="{C3380CC4-5D6E-409C-BE32-E72D297353CC}">
              <c16:uniqueId val="{00000001-67B8-4A2B-9986-7235E08440B2}"/>
            </c:ext>
          </c:extLst>
        </c:ser>
        <c:ser>
          <c:idx val="2"/>
          <c:order val="1"/>
          <c:tx>
            <c:strRef>
              <c:f>Vaccination!$O$38</c:f>
              <c:strCache>
                <c:ptCount val="1"/>
                <c:pt idx="0">
                  <c:v>Femme (N=48)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Vaccination!$Q$39:$Q$42</c:f>
                <c:numCache>
                  <c:formatCode>0%</c:formatCode>
                  <c:ptCount val="4"/>
                  <c:pt idx="0">
                    <c:v>5.0833333333333369E-2</c:v>
                  </c:pt>
                  <c:pt idx="1">
                    <c:v>2.250000000000002E-2</c:v>
                  </c:pt>
                  <c:pt idx="2">
                    <c:v>7.5000000000000067E-3</c:v>
                  </c:pt>
                  <c:pt idx="3">
                    <c:v>4.9166666666666678E-2</c:v>
                  </c:pt>
                </c:numCache>
              </c:numRef>
            </c:plus>
            <c:minus>
              <c:numRef>
                <c:f>Vaccination!$P$39:$P$42</c:f>
                <c:numCache>
                  <c:formatCode>0%</c:formatCode>
                  <c:ptCount val="4"/>
                  <c:pt idx="0">
                    <c:v>2.9166666666666646E-2</c:v>
                  </c:pt>
                  <c:pt idx="1">
                    <c:v>2.7500000000000024E-2</c:v>
                  </c:pt>
                  <c:pt idx="2">
                    <c:v>3.2499999999999973E-2</c:v>
                  </c:pt>
                  <c:pt idx="3">
                    <c:v>1.0833333333333332E-2</c:v>
                  </c:pt>
                </c:numCache>
              </c:numRef>
            </c:minus>
            <c:spPr>
              <a:noFill/>
              <a:ln w="9525" cap="flat" cmpd="sng" algn="ctr">
                <a:solidFill>
                  <a:sysClr val="windowText" lastClr="000000"/>
                </a:solidFill>
                <a:round/>
              </a:ln>
              <a:effectLst/>
            </c:spPr>
          </c:errBars>
          <c:cat>
            <c:strRef>
              <c:f>Vaccination!$K$39:$K$42</c:f>
              <c:strCache>
                <c:ptCount val="4"/>
                <c:pt idx="0">
                  <c:v>Beni</c:v>
                </c:pt>
                <c:pt idx="1">
                  <c:v>Butembo</c:v>
                </c:pt>
                <c:pt idx="2">
                  <c:v>Goma</c:v>
                </c:pt>
                <c:pt idx="3">
                  <c:v>Other</c:v>
                </c:pt>
              </c:strCache>
            </c:strRef>
          </c:cat>
          <c:val>
            <c:numRef>
              <c:f>Vaccination!$O$39:$O$42</c:f>
              <c:numCache>
                <c:formatCode>0%</c:formatCode>
                <c:ptCount val="4"/>
                <c:pt idx="0">
                  <c:v>0.22916666666666666</c:v>
                </c:pt>
                <c:pt idx="1">
                  <c:v>0.4375</c:v>
                </c:pt>
                <c:pt idx="2">
                  <c:v>0.3125</c:v>
                </c:pt>
                <c:pt idx="3">
                  <c:v>2.0833333333333332E-2</c:v>
                </c:pt>
              </c:numCache>
            </c:numRef>
          </c:val>
          <c:extLst>
            <c:ext xmlns:c16="http://schemas.microsoft.com/office/drawing/2014/chart" uri="{C3380CC4-5D6E-409C-BE32-E72D297353CC}">
              <c16:uniqueId val="{00000009-7A6A-47C6-A3B8-D64D424A7FB0}"/>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4321854206558013"/>
          <c:y val="0.1211242283354132"/>
          <c:w val="0.25678139529143057"/>
          <c:h val="0.2265971183981749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Number of Injections Received</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4.3022935741553754E-2"/>
          <c:w val="0.94573691520519476"/>
          <c:h val="0.83655353109583108"/>
        </c:manualLayout>
      </c:layout>
      <c:barChart>
        <c:barDir val="col"/>
        <c:grouping val="clustered"/>
        <c:varyColors val="0"/>
        <c:ser>
          <c:idx val="0"/>
          <c:order val="0"/>
          <c:tx>
            <c:strRef>
              <c:f>Vaccination!$L$49</c:f>
              <c:strCache>
                <c:ptCount val="1"/>
                <c:pt idx="0">
                  <c:v>Homme (N=46)</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Vaccination!$N$50:$N$52</c:f>
                <c:numCache>
                  <c:formatCode>0%</c:formatCode>
                  <c:ptCount val="3"/>
                  <c:pt idx="0">
                    <c:v>2.1304347826086922E-2</c:v>
                  </c:pt>
                  <c:pt idx="1">
                    <c:v>3.3913043478260851E-2</c:v>
                  </c:pt>
                  <c:pt idx="2">
                    <c:v>3.4782608695652181E-2</c:v>
                  </c:pt>
                </c:numCache>
              </c:numRef>
            </c:plus>
            <c:minus>
              <c:numRef>
                <c:f>Vaccination!$M$50:$M$52</c:f>
                <c:numCache>
                  <c:formatCode>0%</c:formatCode>
                  <c:ptCount val="3"/>
                  <c:pt idx="0">
                    <c:v>3.8695652173913131E-2</c:v>
                  </c:pt>
                  <c:pt idx="1">
                    <c:v>3.6086956521739155E-2</c:v>
                  </c:pt>
                  <c:pt idx="2">
                    <c:v>2.5217391304347823E-2</c:v>
                  </c:pt>
                </c:numCache>
              </c:numRef>
            </c:minus>
            <c:spPr>
              <a:noFill/>
              <a:ln w="9525" cap="flat" cmpd="sng" algn="ctr">
                <a:solidFill>
                  <a:schemeClr val="tx1"/>
                </a:solidFill>
                <a:round/>
              </a:ln>
              <a:effectLst/>
            </c:spPr>
          </c:errBars>
          <c:cat>
            <c:strRef>
              <c:f>Vaccination!$K$50:$K$52</c:f>
              <c:strCache>
                <c:ptCount val="3"/>
                <c:pt idx="0">
                  <c:v>J’ai reçu deux injections</c:v>
                </c:pt>
                <c:pt idx="1">
                  <c:v>J’ai reçu une injection</c:v>
                </c:pt>
                <c:pt idx="2">
                  <c:v>Aucune, je n’ai pas reçu de vaccin.</c:v>
                </c:pt>
              </c:strCache>
            </c:strRef>
          </c:cat>
          <c:val>
            <c:numRef>
              <c:f>Vaccination!$L$50:$L$52</c:f>
              <c:numCache>
                <c:formatCode>0%</c:formatCode>
                <c:ptCount val="3"/>
                <c:pt idx="0">
                  <c:v>0.60869565217391308</c:v>
                </c:pt>
                <c:pt idx="1">
                  <c:v>0.32608695652173914</c:v>
                </c:pt>
                <c:pt idx="2">
                  <c:v>6.5217391304347824E-2</c:v>
                </c:pt>
              </c:numCache>
            </c:numRef>
          </c:val>
          <c:extLst>
            <c:ext xmlns:c16="http://schemas.microsoft.com/office/drawing/2014/chart" uri="{C3380CC4-5D6E-409C-BE32-E72D297353CC}">
              <c16:uniqueId val="{00000001-67B8-4A2B-9986-7235E08440B2}"/>
            </c:ext>
          </c:extLst>
        </c:ser>
        <c:ser>
          <c:idx val="2"/>
          <c:order val="1"/>
          <c:tx>
            <c:strRef>
              <c:f>Vaccination!$O$49</c:f>
              <c:strCache>
                <c:ptCount val="1"/>
                <c:pt idx="0">
                  <c:v>Femme (N=48)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Vaccination!$Q$50:$Q$52</c:f>
                <c:numCache>
                  <c:formatCode>0%</c:formatCode>
                  <c:ptCount val="3"/>
                  <c:pt idx="0">
                    <c:v>5.0833333333333341E-2</c:v>
                  </c:pt>
                  <c:pt idx="1">
                    <c:v>4.7499999999999987E-2</c:v>
                  </c:pt>
                  <c:pt idx="2">
                    <c:v>8.1666666666666637E-2</c:v>
                  </c:pt>
                </c:numCache>
              </c:numRef>
            </c:plus>
            <c:minus>
              <c:numRef>
                <c:f>Vaccination!$P$50:$P$52</c:f>
                <c:numCache>
                  <c:formatCode>0%</c:formatCode>
                  <c:ptCount val="3"/>
                  <c:pt idx="0">
                    <c:v>2.9166666666666674E-2</c:v>
                  </c:pt>
                  <c:pt idx="1">
                    <c:v>1.2500000000000011E-2</c:v>
                  </c:pt>
                  <c:pt idx="2">
                    <c:v>2.8333333333333349E-2</c:v>
                  </c:pt>
                </c:numCache>
              </c:numRef>
            </c:minus>
            <c:spPr>
              <a:noFill/>
              <a:ln w="9525" cap="flat" cmpd="sng" algn="ctr">
                <a:solidFill>
                  <a:sysClr val="windowText" lastClr="000000"/>
                </a:solidFill>
                <a:round/>
              </a:ln>
              <a:effectLst/>
            </c:spPr>
          </c:errBars>
          <c:cat>
            <c:strRef>
              <c:f>Vaccination!$K$50:$K$52</c:f>
              <c:strCache>
                <c:ptCount val="3"/>
                <c:pt idx="0">
                  <c:v>J’ai reçu deux injections</c:v>
                </c:pt>
                <c:pt idx="1">
                  <c:v>J’ai reçu une injection</c:v>
                </c:pt>
                <c:pt idx="2">
                  <c:v>Aucune, je n’ai pas reçu de vaccin.</c:v>
                </c:pt>
              </c:strCache>
            </c:strRef>
          </c:cat>
          <c:val>
            <c:numRef>
              <c:f>Vaccination!$O$50:$O$52</c:f>
              <c:numCache>
                <c:formatCode>0%</c:formatCode>
                <c:ptCount val="3"/>
                <c:pt idx="0">
                  <c:v>0.47916666666666669</c:v>
                </c:pt>
                <c:pt idx="1">
                  <c:v>0.3125</c:v>
                </c:pt>
                <c:pt idx="2">
                  <c:v>0.20833333333333334</c:v>
                </c:pt>
              </c:numCache>
            </c:numRef>
          </c:val>
          <c:extLst>
            <c:ext xmlns:c16="http://schemas.microsoft.com/office/drawing/2014/chart" uri="{C3380CC4-5D6E-409C-BE32-E72D297353CC}">
              <c16:uniqueId val="{00000009-72E8-45A7-802B-A8989D9D727B}"/>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9570076811"/>
          <c:y val="9.2276344776643662E-2"/>
          <c:w val="0.2026232078012499"/>
          <c:h val="0.1786164781073819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Reason for</a:t>
            </a:r>
            <a:r>
              <a:rPr lang="en-US" baseline="0"/>
              <a:t> Refusing Vaccine after Consenting</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4.8903372627554502E-2"/>
          <c:w val="0.91609317901809151"/>
          <c:h val="0.68905448090664967"/>
        </c:manualLayout>
      </c:layout>
      <c:barChart>
        <c:barDir val="col"/>
        <c:grouping val="clustered"/>
        <c:varyColors val="0"/>
        <c:ser>
          <c:idx val="0"/>
          <c:order val="0"/>
          <c:tx>
            <c:strRef>
              <c:f>Vaccination!$L$59</c:f>
              <c:strCache>
                <c:ptCount val="1"/>
                <c:pt idx="0">
                  <c:v>Homme (N=3)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Vaccination!$N$60:$N$67</c:f>
                <c:numCache>
                  <c:formatCode>0%</c:formatCode>
                  <c:ptCount val="8"/>
                  <c:pt idx="0">
                    <c:v>1.3333333333333419E-2</c:v>
                  </c:pt>
                  <c:pt idx="1">
                    <c:v>0</c:v>
                  </c:pt>
                  <c:pt idx="2">
                    <c:v>6.6666666666667096E-3</c:v>
                  </c:pt>
                  <c:pt idx="3">
                    <c:v>0</c:v>
                  </c:pt>
                  <c:pt idx="4">
                    <c:v>0</c:v>
                  </c:pt>
                  <c:pt idx="5">
                    <c:v>0</c:v>
                  </c:pt>
                  <c:pt idx="6">
                    <c:v>0</c:v>
                  </c:pt>
                  <c:pt idx="7">
                    <c:v>0</c:v>
                  </c:pt>
                </c:numCache>
              </c:numRef>
            </c:plus>
            <c:minus>
              <c:numRef>
                <c:f>Vaccination!$M$60:$M$67</c:f>
                <c:numCache>
                  <c:formatCode>0%</c:formatCode>
                  <c:ptCount val="8"/>
                  <c:pt idx="0">
                    <c:v>4.6666666666666634E-2</c:v>
                  </c:pt>
                  <c:pt idx="1">
                    <c:v>0</c:v>
                  </c:pt>
                  <c:pt idx="2">
                    <c:v>2.3333333333333317E-2</c:v>
                  </c:pt>
                  <c:pt idx="3">
                    <c:v>0</c:v>
                  </c:pt>
                  <c:pt idx="4">
                    <c:v>0</c:v>
                  </c:pt>
                  <c:pt idx="5">
                    <c:v>0</c:v>
                  </c:pt>
                  <c:pt idx="6">
                    <c:v>0</c:v>
                  </c:pt>
                  <c:pt idx="7">
                    <c:v>0</c:v>
                  </c:pt>
                </c:numCache>
              </c:numRef>
            </c:minus>
            <c:spPr>
              <a:noFill/>
              <a:ln w="9525" cap="flat" cmpd="sng" algn="ctr">
                <a:solidFill>
                  <a:schemeClr val="tx1"/>
                </a:solidFill>
                <a:round/>
              </a:ln>
              <a:effectLst/>
            </c:spPr>
          </c:errBars>
          <c:cat>
            <c:strRef>
              <c:f>Vaccination!$K$60:$K$67</c:f>
              <c:strCache>
                <c:ptCount val="8"/>
                <c:pt idx="0">
                  <c:v>J’ai changé d’avis</c:v>
                </c:pt>
                <c:pt idx="1">
                  <c:v>Le lieu de vaccination était trop loin </c:v>
                </c:pt>
                <c:pt idx="2">
                  <c:v>Aucune, je n’ai pas reçu de vaccin.</c:v>
                </c:pt>
                <c:pt idx="3">
                  <c:v>Les vaccinateurs ne m’ont pas vacciné(e)</c:v>
                </c:pt>
                <c:pt idx="4">
                  <c:v>Les vaccinateurs m’ont demandé de l’argent</c:v>
                </c:pt>
                <c:pt idx="5">
                  <c:v>J’ai dû attendre trop longtemps sur le site de vaccination</c:v>
                </c:pt>
                <c:pt idx="6">
                  <c:v>Autre (préciser)</c:v>
                </c:pt>
                <c:pt idx="7">
                  <c:v>Je ne sais pas</c:v>
                </c:pt>
              </c:strCache>
            </c:strRef>
          </c:cat>
          <c:val>
            <c:numRef>
              <c:f>Vaccination!$L$60:$L$67</c:f>
              <c:numCache>
                <c:formatCode>0%</c:formatCode>
                <c:ptCount val="8"/>
                <c:pt idx="0">
                  <c:v>0.66666666666666663</c:v>
                </c:pt>
                <c:pt idx="1">
                  <c:v>0</c:v>
                </c:pt>
                <c:pt idx="2">
                  <c:v>0.33333333333333331</c:v>
                </c:pt>
                <c:pt idx="3">
                  <c:v>0</c:v>
                </c:pt>
                <c:pt idx="4">
                  <c:v>0</c:v>
                </c:pt>
                <c:pt idx="5">
                  <c:v>0</c:v>
                </c:pt>
                <c:pt idx="6">
                  <c:v>0</c:v>
                </c:pt>
                <c:pt idx="7">
                  <c:v>0</c:v>
                </c:pt>
              </c:numCache>
            </c:numRef>
          </c:val>
          <c:extLst>
            <c:ext xmlns:c16="http://schemas.microsoft.com/office/drawing/2014/chart" uri="{C3380CC4-5D6E-409C-BE32-E72D297353CC}">
              <c16:uniqueId val="{00000001-67B8-4A2B-9986-7235E08440B2}"/>
            </c:ext>
          </c:extLst>
        </c:ser>
        <c:ser>
          <c:idx val="2"/>
          <c:order val="1"/>
          <c:tx>
            <c:strRef>
              <c:f>Vaccination!$O$59</c:f>
              <c:strCache>
                <c:ptCount val="1"/>
                <c:pt idx="0">
                  <c:v>Femme (N=10)</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Vaccination!$Q$60:$Q$67</c:f>
                <c:numCache>
                  <c:formatCode>0%</c:formatCode>
                  <c:ptCount val="8"/>
                  <c:pt idx="0">
                    <c:v>9.999999999999995E-3</c:v>
                  </c:pt>
                  <c:pt idx="1">
                    <c:v>0</c:v>
                  </c:pt>
                  <c:pt idx="2">
                    <c:v>9.9999999999999811E-3</c:v>
                  </c:pt>
                  <c:pt idx="3">
                    <c:v>2.9999999999999971E-2</c:v>
                  </c:pt>
                  <c:pt idx="4">
                    <c:v>0</c:v>
                  </c:pt>
                  <c:pt idx="5">
                    <c:v>4.9999999999999989E-2</c:v>
                  </c:pt>
                  <c:pt idx="6">
                    <c:v>0</c:v>
                  </c:pt>
                  <c:pt idx="7">
                    <c:v>0</c:v>
                  </c:pt>
                </c:numCache>
              </c:numRef>
            </c:plus>
            <c:minus>
              <c:numRef>
                <c:f>Vaccination!$P$60:$P$67</c:f>
                <c:numCache>
                  <c:formatCode>0%</c:formatCode>
                  <c:ptCount val="8"/>
                  <c:pt idx="0">
                    <c:v>1.0000000000000009E-2</c:v>
                  </c:pt>
                  <c:pt idx="1">
                    <c:v>0</c:v>
                  </c:pt>
                  <c:pt idx="2">
                    <c:v>2.0000000000000018E-2</c:v>
                  </c:pt>
                  <c:pt idx="3">
                    <c:v>1.0000000000000009E-2</c:v>
                  </c:pt>
                  <c:pt idx="4">
                    <c:v>0</c:v>
                  </c:pt>
                  <c:pt idx="5">
                    <c:v>2.9999999999999971E-2</c:v>
                  </c:pt>
                  <c:pt idx="6">
                    <c:v>0</c:v>
                  </c:pt>
                  <c:pt idx="7">
                    <c:v>0</c:v>
                  </c:pt>
                </c:numCache>
              </c:numRef>
            </c:minus>
            <c:spPr>
              <a:noFill/>
              <a:ln w="9525" cap="flat" cmpd="sng" algn="ctr">
                <a:solidFill>
                  <a:sysClr val="windowText" lastClr="000000"/>
                </a:solidFill>
                <a:round/>
              </a:ln>
              <a:effectLst/>
            </c:spPr>
          </c:errBars>
          <c:cat>
            <c:strRef>
              <c:f>Vaccination!$K$60:$K$67</c:f>
              <c:strCache>
                <c:ptCount val="8"/>
                <c:pt idx="0">
                  <c:v>J’ai changé d’avis</c:v>
                </c:pt>
                <c:pt idx="1">
                  <c:v>Le lieu de vaccination était trop loin </c:v>
                </c:pt>
                <c:pt idx="2">
                  <c:v>Aucune, je n’ai pas reçu de vaccin.</c:v>
                </c:pt>
                <c:pt idx="3">
                  <c:v>Les vaccinateurs ne m’ont pas vacciné(e)</c:v>
                </c:pt>
                <c:pt idx="4">
                  <c:v>Les vaccinateurs m’ont demandé de l’argent</c:v>
                </c:pt>
                <c:pt idx="5">
                  <c:v>J’ai dû attendre trop longtemps sur le site de vaccination</c:v>
                </c:pt>
                <c:pt idx="6">
                  <c:v>Autre (préciser)</c:v>
                </c:pt>
                <c:pt idx="7">
                  <c:v>Je ne sais pas</c:v>
                </c:pt>
              </c:strCache>
            </c:strRef>
          </c:cat>
          <c:val>
            <c:numRef>
              <c:f>Vaccination!$O$60:$O$67</c:f>
              <c:numCache>
                <c:formatCode>0%</c:formatCode>
                <c:ptCount val="8"/>
                <c:pt idx="0">
                  <c:v>0.1</c:v>
                </c:pt>
                <c:pt idx="1">
                  <c:v>0</c:v>
                </c:pt>
                <c:pt idx="2">
                  <c:v>0.2</c:v>
                </c:pt>
                <c:pt idx="3">
                  <c:v>0.4</c:v>
                </c:pt>
                <c:pt idx="4">
                  <c:v>0</c:v>
                </c:pt>
                <c:pt idx="5">
                  <c:v>0.3</c:v>
                </c:pt>
                <c:pt idx="6">
                  <c:v>0</c:v>
                </c:pt>
                <c:pt idx="7">
                  <c:v>0</c:v>
                </c:pt>
              </c:numCache>
            </c:numRef>
          </c:val>
          <c:extLst>
            <c:ext xmlns:c16="http://schemas.microsoft.com/office/drawing/2014/chart" uri="{C3380CC4-5D6E-409C-BE32-E72D297353CC}">
              <c16:uniqueId val="{0000000B-200B-4E61-AF98-FDDDB53BB4FF}"/>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4565649838"/>
          <c:y val="4.6451049110190705E-2"/>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Experience of Vaccination</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01641600712519E-2"/>
          <c:y val="0.23749613161775096"/>
          <c:w val="0.91814974799101268"/>
          <c:h val="0.6521277619382394"/>
        </c:manualLayout>
      </c:layout>
      <c:barChart>
        <c:barDir val="col"/>
        <c:grouping val="clustered"/>
        <c:varyColors val="0"/>
        <c:ser>
          <c:idx val="0"/>
          <c:order val="0"/>
          <c:tx>
            <c:strRef>
              <c:f>Vaccination!$L$74</c:f>
              <c:strCache>
                <c:ptCount val="1"/>
                <c:pt idx="0">
                  <c:v>Homme (N=43)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Vaccination!$N$75:$N$76</c:f>
                <c:numCache>
                  <c:formatCode>0%</c:formatCode>
                  <c:ptCount val="2"/>
                  <c:pt idx="0">
                    <c:v>0.17837209302325574</c:v>
                  </c:pt>
                  <c:pt idx="1">
                    <c:v>1.1627906976744207E-2</c:v>
                  </c:pt>
                </c:numCache>
              </c:numRef>
            </c:plus>
            <c:minus>
              <c:numRef>
                <c:f>Vaccination!$M$75:$M$76</c:f>
                <c:numCache>
                  <c:formatCode>0%</c:formatCode>
                  <c:ptCount val="2"/>
                  <c:pt idx="0">
                    <c:v>1.6279069767441978E-3</c:v>
                  </c:pt>
                  <c:pt idx="1">
                    <c:v>0.12837209302325581</c:v>
                  </c:pt>
                </c:numCache>
              </c:numRef>
            </c:minus>
            <c:spPr>
              <a:noFill/>
              <a:ln w="9525" cap="flat" cmpd="sng" algn="ctr">
                <a:solidFill>
                  <a:schemeClr val="tx1"/>
                </a:solidFill>
                <a:round/>
              </a:ln>
              <a:effectLst/>
            </c:spPr>
          </c:errBars>
          <c:cat>
            <c:strRef>
              <c:f>Vaccination!$K$75:$K$76</c:f>
              <c:strCache>
                <c:ptCount val="2"/>
                <c:pt idx="0">
                  <c:v>Une bonne pratique </c:v>
                </c:pt>
                <c:pt idx="1">
                  <c:v>Une mauvaise pratique </c:v>
                </c:pt>
              </c:strCache>
            </c:strRef>
          </c:cat>
          <c:val>
            <c:numRef>
              <c:f>Vaccination!$L$75:$L$76</c:f>
              <c:numCache>
                <c:formatCode>0%</c:formatCode>
                <c:ptCount val="2"/>
                <c:pt idx="0">
                  <c:v>0.51162790697674421</c:v>
                </c:pt>
                <c:pt idx="1">
                  <c:v>0.48837209302325579</c:v>
                </c:pt>
              </c:numCache>
            </c:numRef>
          </c:val>
          <c:extLst>
            <c:ext xmlns:c16="http://schemas.microsoft.com/office/drawing/2014/chart" uri="{C3380CC4-5D6E-409C-BE32-E72D297353CC}">
              <c16:uniqueId val="{00000001-67B8-4A2B-9986-7235E08440B2}"/>
            </c:ext>
          </c:extLst>
        </c:ser>
        <c:ser>
          <c:idx val="3"/>
          <c:order val="1"/>
          <c:tx>
            <c:strRef>
              <c:f>Vaccination!$O$74</c:f>
              <c:strCache>
                <c:ptCount val="1"/>
                <c:pt idx="0">
                  <c:v>Femme (N=38)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Vaccination!$Q$75:$Q$76</c:f>
                <c:numCache>
                  <c:formatCode>0%</c:formatCode>
                  <c:ptCount val="2"/>
                  <c:pt idx="0">
                    <c:v>4.2631578947368465E-2</c:v>
                  </c:pt>
                  <c:pt idx="1">
                    <c:v>7.3684210526315796E-3</c:v>
                  </c:pt>
                </c:numCache>
              </c:numRef>
            </c:plus>
            <c:minus>
              <c:numRef>
                <c:f>Vaccination!$P$75:$P$76</c:f>
                <c:numCache>
                  <c:formatCode>0%</c:formatCode>
                  <c:ptCount val="2"/>
                  <c:pt idx="0">
                    <c:v>0.24736842105263157</c:v>
                  </c:pt>
                  <c:pt idx="1">
                    <c:v>2.2631578947368419E-2</c:v>
                  </c:pt>
                </c:numCache>
              </c:numRef>
            </c:minus>
            <c:spPr>
              <a:noFill/>
              <a:ln w="9525" cap="flat" cmpd="sng" algn="ctr">
                <a:solidFill>
                  <a:sysClr val="windowText" lastClr="000000"/>
                </a:solidFill>
                <a:round/>
              </a:ln>
              <a:effectLst/>
            </c:spPr>
          </c:errBars>
          <c:cat>
            <c:strRef>
              <c:f>Vaccination!$K$75:$K$76</c:f>
              <c:strCache>
                <c:ptCount val="2"/>
                <c:pt idx="0">
                  <c:v>Une bonne pratique </c:v>
                </c:pt>
                <c:pt idx="1">
                  <c:v>Une mauvaise pratique </c:v>
                </c:pt>
              </c:strCache>
            </c:strRef>
          </c:cat>
          <c:val>
            <c:numRef>
              <c:f>Vaccination!$O$75:$O$76</c:f>
              <c:numCache>
                <c:formatCode>0%</c:formatCode>
                <c:ptCount val="2"/>
                <c:pt idx="0">
                  <c:v>0.94736842105263153</c:v>
                </c:pt>
                <c:pt idx="1">
                  <c:v>5.2631578947368418E-2</c:v>
                </c:pt>
              </c:numCache>
            </c:numRef>
          </c:val>
          <c:extLst>
            <c:ext xmlns:c16="http://schemas.microsoft.com/office/drawing/2014/chart" uri="{C3380CC4-5D6E-409C-BE32-E72D297353CC}">
              <c16:uniqueId val="{00000008-A46B-4627-965B-D47C55056683}"/>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349180251081105"/>
          <c:y val="0.10349060275680207"/>
          <c:w val="0.24146690225115669"/>
          <c:h val="0.194692969643276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L'activite</a:t>
            </a:r>
            <a:r>
              <a:rPr lang="en-US" baseline="0">
                <a:solidFill>
                  <a:schemeClr val="tx1"/>
                </a:solidFill>
              </a:rPr>
              <a:t> de generez vos revenus</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8.9876859923470262E-2"/>
          <c:y val="9.5062065771190363E-2"/>
          <c:w val="0.90803657772642588"/>
          <c:h val="0.45122417786012048"/>
        </c:manualLayout>
      </c:layout>
      <c:barChart>
        <c:barDir val="col"/>
        <c:grouping val="clustered"/>
        <c:varyColors val="0"/>
        <c:ser>
          <c:idx val="0"/>
          <c:order val="0"/>
          <c:tx>
            <c:strRef>
              <c:f>'Profil de l''enquete'!$L$34</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l''enquete'!$N$35:$N$54</c:f>
                <c:numCache>
                  <c:formatCode>0%</c:formatCode>
                  <c:ptCount val="20"/>
                  <c:pt idx="0">
                    <c:v>5.4251968503937015E-2</c:v>
                  </c:pt>
                  <c:pt idx="1">
                    <c:v>4.5196850393700777E-2</c:v>
                  </c:pt>
                  <c:pt idx="2">
                    <c:v>1.5196850393700778E-2</c:v>
                  </c:pt>
                  <c:pt idx="3">
                    <c:v>4.7637795275590547E-2</c:v>
                  </c:pt>
                  <c:pt idx="4">
                    <c:v>2.1259842519685046E-2</c:v>
                  </c:pt>
                  <c:pt idx="5">
                    <c:v>5.8188976377952763E-2</c:v>
                  </c:pt>
                  <c:pt idx="6">
                    <c:v>2.7559055118110271E-3</c:v>
                  </c:pt>
                  <c:pt idx="7">
                    <c:v>3.5826771653543296E-2</c:v>
                  </c:pt>
                  <c:pt idx="8">
                    <c:v>8.503937007874017E-3</c:v>
                  </c:pt>
                  <c:pt idx="9">
                    <c:v>4.456692913385827E-2</c:v>
                  </c:pt>
                  <c:pt idx="10">
                    <c:v>2.3070866141732274E-2</c:v>
                  </c:pt>
                  <c:pt idx="11">
                    <c:v>3.2440944881889762E-2</c:v>
                  </c:pt>
                  <c:pt idx="12">
                    <c:v>5.9448818897637784E-2</c:v>
                  </c:pt>
                  <c:pt idx="13">
                    <c:v>6.425196850393701E-2</c:v>
                  </c:pt>
                  <c:pt idx="14">
                    <c:v>2.9448818897637785E-2</c:v>
                  </c:pt>
                  <c:pt idx="15">
                    <c:v>5.3070866141732273E-2</c:v>
                  </c:pt>
                  <c:pt idx="16">
                    <c:v>1.4251968503937007E-2</c:v>
                  </c:pt>
                  <c:pt idx="17">
                    <c:v>2.2440944881889767E-2</c:v>
                  </c:pt>
                  <c:pt idx="18">
                    <c:v>-3.937007874015748E-3</c:v>
                  </c:pt>
                  <c:pt idx="19">
                    <c:v>1.2125984251968504E-2</c:v>
                  </c:pt>
                </c:numCache>
              </c:numRef>
            </c:plus>
            <c:minus>
              <c:numRef>
                <c:f>'Profil de l''enquete'!$M$35:$M$54</c:f>
                <c:numCache>
                  <c:formatCode>0%</c:formatCode>
                  <c:ptCount val="20"/>
                  <c:pt idx="0">
                    <c:v>5.7480314960629917E-3</c:v>
                  </c:pt>
                  <c:pt idx="1">
                    <c:v>1.4803149606299221E-2</c:v>
                  </c:pt>
                  <c:pt idx="2">
                    <c:v>7.4803149606299218E-2</c:v>
                  </c:pt>
                  <c:pt idx="3">
                    <c:v>1.2362204724409451E-2</c:v>
                  </c:pt>
                  <c:pt idx="4">
                    <c:v>3.8740157480314959E-2</c:v>
                  </c:pt>
                  <c:pt idx="5">
                    <c:v>1.1811023622047244E-2</c:v>
                  </c:pt>
                  <c:pt idx="6">
                    <c:v>2.7244094488188975E-2</c:v>
                  </c:pt>
                  <c:pt idx="7">
                    <c:v>8.917322834645669E-2</c:v>
                  </c:pt>
                  <c:pt idx="8">
                    <c:v>2.1496062992125982E-2</c:v>
                  </c:pt>
                  <c:pt idx="9">
                    <c:v>1.5433070866141731E-2</c:v>
                  </c:pt>
                  <c:pt idx="10">
                    <c:v>5.6929133858267721E-2</c:v>
                  </c:pt>
                  <c:pt idx="11">
                    <c:v>7.5590551181102354E-3</c:v>
                  </c:pt>
                  <c:pt idx="12">
                    <c:v>1.0551181102362209E-2</c:v>
                  </c:pt>
                  <c:pt idx="13">
                    <c:v>5.7480314960629917E-3</c:v>
                  </c:pt>
                  <c:pt idx="14">
                    <c:v>9.055118110236221E-2</c:v>
                  </c:pt>
                  <c:pt idx="15">
                    <c:v>6.6929133858267723E-2</c:v>
                  </c:pt>
                  <c:pt idx="16">
                    <c:v>5.7480314960629917E-3</c:v>
                  </c:pt>
                  <c:pt idx="17">
                    <c:v>7.5590551181102354E-3</c:v>
                  </c:pt>
                  <c:pt idx="18">
                    <c:v>3.937007874015748E-3</c:v>
                  </c:pt>
                  <c:pt idx="19">
                    <c:v>4.8740157480314959E-3</c:v>
                  </c:pt>
                </c:numCache>
              </c:numRef>
            </c:minus>
            <c:spPr>
              <a:noFill/>
              <a:ln w="0" cap="flat" cmpd="sng" algn="ctr">
                <a:solidFill>
                  <a:schemeClr val="tx1"/>
                </a:solidFill>
                <a:round/>
              </a:ln>
              <a:effectLst/>
            </c:spPr>
          </c:errBars>
          <c:cat>
            <c:strRef>
              <c:f>'Profil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de l''enquete'!$L$35:$L$54</c:f>
              <c:numCache>
                <c:formatCode>0%</c:formatCode>
                <c:ptCount val="20"/>
                <c:pt idx="0">
                  <c:v>1.5748031496062992E-2</c:v>
                </c:pt>
                <c:pt idx="1">
                  <c:v>7.4803149606299218E-2</c:v>
                </c:pt>
                <c:pt idx="2">
                  <c:v>7.4803149606299218E-2</c:v>
                </c:pt>
                <c:pt idx="3">
                  <c:v>0.10236220472440945</c:v>
                </c:pt>
                <c:pt idx="4">
                  <c:v>7.874015748031496E-2</c:v>
                </c:pt>
                <c:pt idx="5">
                  <c:v>1.1811023622047244E-2</c:v>
                </c:pt>
                <c:pt idx="6">
                  <c:v>4.7244094488188976E-2</c:v>
                </c:pt>
                <c:pt idx="7">
                  <c:v>0.1141732283464567</c:v>
                </c:pt>
                <c:pt idx="8">
                  <c:v>3.1496062992125984E-2</c:v>
                </c:pt>
                <c:pt idx="9">
                  <c:v>3.5433070866141732E-2</c:v>
                </c:pt>
                <c:pt idx="10">
                  <c:v>6.6929133858267723E-2</c:v>
                </c:pt>
                <c:pt idx="11">
                  <c:v>2.7559055118110236E-2</c:v>
                </c:pt>
                <c:pt idx="12">
                  <c:v>9.055118110236221E-2</c:v>
                </c:pt>
                <c:pt idx="13">
                  <c:v>1.5748031496062992E-2</c:v>
                </c:pt>
                <c:pt idx="14">
                  <c:v>9.055118110236221E-2</c:v>
                </c:pt>
                <c:pt idx="15">
                  <c:v>6.6929133858267723E-2</c:v>
                </c:pt>
                <c:pt idx="16">
                  <c:v>1.5748031496062992E-2</c:v>
                </c:pt>
                <c:pt idx="17">
                  <c:v>2.7559055118110236E-2</c:v>
                </c:pt>
                <c:pt idx="18">
                  <c:v>3.937007874015748E-3</c:v>
                </c:pt>
                <c:pt idx="19">
                  <c:v>7.874015748031496E-3</c:v>
                </c:pt>
              </c:numCache>
            </c:numRef>
          </c:val>
          <c:extLst>
            <c:ext xmlns:c16="http://schemas.microsoft.com/office/drawing/2014/chart" uri="{C3380CC4-5D6E-409C-BE32-E72D297353CC}">
              <c16:uniqueId val="{00000000-619B-4BFA-85B2-211BCC10EF9F}"/>
            </c:ext>
          </c:extLst>
        </c:ser>
        <c:ser>
          <c:idx val="1"/>
          <c:order val="1"/>
          <c:spPr>
            <a:solidFill>
              <a:schemeClr val="accent2">
                <a:tint val="70000"/>
              </a:schemeClr>
            </a:solidFill>
            <a:ln>
              <a:noFill/>
            </a:ln>
            <a:effectLst/>
          </c:spPr>
          <c:invertIfNegative val="0"/>
          <c:cat>
            <c:strRef>
              <c:f>'[1]Profil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619B-4BFA-85B2-211BCC10EF9F}"/>
            </c:ext>
          </c:extLst>
        </c:ser>
        <c:ser>
          <c:idx val="4"/>
          <c:order val="4"/>
          <c:spPr>
            <a:solidFill>
              <a:schemeClr val="accent2">
                <a:shade val="70000"/>
              </a:schemeClr>
            </a:solidFill>
            <a:ln>
              <a:noFill/>
            </a:ln>
            <a:effectLst/>
          </c:spPr>
          <c:invertIfNegative val="0"/>
          <c:cat>
            <c:strRef>
              <c:f>'[1]Profil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619B-4BFA-85B2-211BCC10EF9F}"/>
            </c:ext>
          </c:extLst>
        </c:ser>
        <c:ser>
          <c:idx val="5"/>
          <c:order val="5"/>
          <c:tx>
            <c:strRef>
              <c:f>'Profil de l''enquete'!$O$34</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l''enquete'!$Q$35:$Q$54</c:f>
                <c:numCache>
                  <c:formatCode>0%</c:formatCode>
                  <c:ptCount val="20"/>
                  <c:pt idx="0">
                    <c:v>4.1544715447154476E-2</c:v>
                  </c:pt>
                  <c:pt idx="1">
                    <c:v>2.2764227642276424E-2</c:v>
                  </c:pt>
                  <c:pt idx="2">
                    <c:v>1.1869918699186991E-2</c:v>
                  </c:pt>
                  <c:pt idx="3">
                    <c:v>3.7398373983739824E-3</c:v>
                  </c:pt>
                  <c:pt idx="4">
                    <c:v>6.0894308943089434E-2</c:v>
                  </c:pt>
                  <c:pt idx="5">
                    <c:v>1.5934959349593495E-2</c:v>
                  </c:pt>
                  <c:pt idx="6">
                    <c:v>1.2113821138211384E-2</c:v>
                  </c:pt>
                  <c:pt idx="7">
                    <c:v>6.4959349593495933E-2</c:v>
                  </c:pt>
                  <c:pt idx="8">
                    <c:v>3.8373983739837414E-2</c:v>
                  </c:pt>
                  <c:pt idx="9">
                    <c:v>4.6504065040650425E-2</c:v>
                  </c:pt>
                  <c:pt idx="10">
                    <c:v>1.7479674796747967E-2</c:v>
                  </c:pt>
                  <c:pt idx="11">
                    <c:v>1.8373983739837396E-2</c:v>
                  </c:pt>
                  <c:pt idx="12">
                    <c:v>2.7479674796747962E-2</c:v>
                  </c:pt>
                  <c:pt idx="13">
                    <c:v>5.4959349593495924E-2</c:v>
                  </c:pt>
                  <c:pt idx="14">
                    <c:v>2.2804878048780491E-2</c:v>
                  </c:pt>
                  <c:pt idx="15">
                    <c:v>0.01</c:v>
                  </c:pt>
                  <c:pt idx="16">
                    <c:v>7.2439024390243911E-2</c:v>
                  </c:pt>
                  <c:pt idx="17">
                    <c:v>2.9674796747967483E-2</c:v>
                  </c:pt>
                  <c:pt idx="18">
                    <c:v>3.3739837398373981E-2</c:v>
                  </c:pt>
                  <c:pt idx="19">
                    <c:v>3.9349593495934962E-2</c:v>
                  </c:pt>
                </c:numCache>
              </c:numRef>
            </c:plus>
            <c:minus>
              <c:numRef>
                <c:f>'Profil de l''enquete'!$P$35:$P$54</c:f>
                <c:numCache>
                  <c:formatCode>0%</c:formatCode>
                  <c:ptCount val="20"/>
                  <c:pt idx="0">
                    <c:v>8.4552845528455267E-3</c:v>
                  </c:pt>
                  <c:pt idx="1">
                    <c:v>7.5235772357723579E-2</c:v>
                  </c:pt>
                  <c:pt idx="2">
                    <c:v>8.130081300813009E-3</c:v>
                  </c:pt>
                  <c:pt idx="3">
                    <c:v>6.2601626016260178E-3</c:v>
                  </c:pt>
                  <c:pt idx="4">
                    <c:v>5.9105691056910568E-2</c:v>
                  </c:pt>
                  <c:pt idx="5">
                    <c:v>-5.9349593495934957E-3</c:v>
                  </c:pt>
                  <c:pt idx="6">
                    <c:v>7.7886178861788613E-2</c:v>
                  </c:pt>
                  <c:pt idx="7">
                    <c:v>5.0406504065040741E-3</c:v>
                  </c:pt>
                  <c:pt idx="8">
                    <c:v>3.1626016260162593E-2</c:v>
                  </c:pt>
                  <c:pt idx="9">
                    <c:v>3.3495934959349591E-2</c:v>
                  </c:pt>
                  <c:pt idx="10">
                    <c:v>2.2520325203252034E-2</c:v>
                  </c:pt>
                  <c:pt idx="11">
                    <c:v>0.1006260162601626</c:v>
                  </c:pt>
                  <c:pt idx="12">
                    <c:v>1.2520325203252036E-2</c:v>
                  </c:pt>
                  <c:pt idx="13">
                    <c:v>5.0406504065040741E-3</c:v>
                  </c:pt>
                  <c:pt idx="14">
                    <c:v>7.1951219512195125E-3</c:v>
                  </c:pt>
                  <c:pt idx="15">
                    <c:v>-0.01</c:v>
                  </c:pt>
                  <c:pt idx="16">
                    <c:v>5.75609756097561E-2</c:v>
                  </c:pt>
                  <c:pt idx="17">
                    <c:v>3.2520325203251946E-4</c:v>
                  </c:pt>
                  <c:pt idx="18">
                    <c:v>-3.7398373983739824E-3</c:v>
                  </c:pt>
                  <c:pt idx="19">
                    <c:v>1.0650406504065041E-2</c:v>
                  </c:pt>
                </c:numCache>
              </c:numRef>
            </c:minus>
            <c:spPr>
              <a:noFill/>
              <a:ln w="12700" cap="flat" cmpd="sng" algn="ctr">
                <a:solidFill>
                  <a:schemeClr val="tx1"/>
                </a:solidFill>
                <a:round/>
              </a:ln>
              <a:effectLst/>
            </c:spPr>
          </c:errBars>
          <c:cat>
            <c:strRef>
              <c:f>'Profil de l''enquete'!$K$35:$K$54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de l''enquete'!$O$35:$O$54</c:f>
              <c:numCache>
                <c:formatCode>0%</c:formatCode>
                <c:ptCount val="20"/>
                <c:pt idx="0">
                  <c:v>2.8455284552845527E-2</c:v>
                </c:pt>
                <c:pt idx="1">
                  <c:v>7.7235772357723581E-2</c:v>
                </c:pt>
                <c:pt idx="2">
                  <c:v>8.130081300813009E-3</c:v>
                </c:pt>
                <c:pt idx="3">
                  <c:v>1.6260162601626018E-2</c:v>
                </c:pt>
                <c:pt idx="4">
                  <c:v>6.910569105691057E-2</c:v>
                </c:pt>
                <c:pt idx="5">
                  <c:v>4.0650406504065045E-3</c:v>
                </c:pt>
                <c:pt idx="6">
                  <c:v>0.11788617886178862</c:v>
                </c:pt>
                <c:pt idx="7">
                  <c:v>6.5040650406504072E-2</c:v>
                </c:pt>
                <c:pt idx="8">
                  <c:v>0.1016260162601626</c:v>
                </c:pt>
                <c:pt idx="9">
                  <c:v>9.3495934959349589E-2</c:v>
                </c:pt>
                <c:pt idx="10">
                  <c:v>3.2520325203252036E-2</c:v>
                </c:pt>
                <c:pt idx="11">
                  <c:v>0.1016260162601626</c:v>
                </c:pt>
                <c:pt idx="12">
                  <c:v>3.2520325203252036E-2</c:v>
                </c:pt>
                <c:pt idx="13">
                  <c:v>6.5040650406504072E-2</c:v>
                </c:pt>
                <c:pt idx="14">
                  <c:v>1.2195121951219513E-2</c:v>
                </c:pt>
                <c:pt idx="15">
                  <c:v>0</c:v>
                </c:pt>
                <c:pt idx="16">
                  <c:v>9.7560975609756101E-2</c:v>
                </c:pt>
                <c:pt idx="17">
                  <c:v>2.032520325203252E-2</c:v>
                </c:pt>
                <c:pt idx="18">
                  <c:v>1.6260162601626018E-2</c:v>
                </c:pt>
                <c:pt idx="19">
                  <c:v>4.065040650406504E-2</c:v>
                </c:pt>
              </c:numCache>
            </c:numRef>
          </c:val>
          <c:extLst>
            <c:ext xmlns:c16="http://schemas.microsoft.com/office/drawing/2014/chart" uri="{C3380CC4-5D6E-409C-BE32-E72D297353CC}">
              <c16:uniqueId val="{00000002-619B-4BFA-85B2-211BCC10EF9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c:ext uri="{02D57815-91ED-43cb-92C2-25804820EDAC}">
                        <c15:formulaRef>
                          <c15:sqref>'Profil de l''enquete'!$M$21:$M$26</c15:sqref>
                        </c15:formulaRef>
                      </c:ext>
                    </c:extLst>
                    <c:numCache>
                      <c:formatCode>0%</c:formatCode>
                      <c:ptCount val="6"/>
                      <c:pt idx="0">
                        <c:v>1.7244094488188977E-2</c:v>
                      </c:pt>
                      <c:pt idx="1">
                        <c:v>2.6299212598425201E-2</c:v>
                      </c:pt>
                      <c:pt idx="2">
                        <c:v>2.0472440944881876E-2</c:v>
                      </c:pt>
                      <c:pt idx="3">
                        <c:v>9.4645669291338608E-2</c:v>
                      </c:pt>
                      <c:pt idx="4">
                        <c:v>3.9527559055118122E-2</c:v>
                      </c:pt>
                      <c:pt idx="5">
                        <c:v>1.4999999999999999E-2</c:v>
                      </c:pt>
                    </c:numCache>
                  </c:numRef>
                </c:val>
                <c:extLst>
                  <c:ext xmlns:c16="http://schemas.microsoft.com/office/drawing/2014/chart" uri="{C3380CC4-5D6E-409C-BE32-E72D297353CC}">
                    <c16:uniqueId val="{00000004-619B-4BFA-85B2-211BCC10EF9F}"/>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xmlns:c15="http://schemas.microsoft.com/office/drawing/2012/chart">
                      <c:ext xmlns:c15="http://schemas.microsoft.com/office/drawing/2012/chart" uri="{02D57815-91ED-43cb-92C2-25804820EDAC}">
                        <c15:formulaRef>
                          <c15:sqref>'Profil de l''enquete'!$N$21:$N$26</c15:sqref>
                        </c15:formulaRef>
                      </c:ext>
                    </c:extLst>
                    <c:numCache>
                      <c:formatCode>0%</c:formatCode>
                      <c:ptCount val="6"/>
                      <c:pt idx="0">
                        <c:v>7.275590551181102E-2</c:v>
                      </c:pt>
                      <c:pt idx="1">
                        <c:v>6.370078740157481E-2</c:v>
                      </c:pt>
                      <c:pt idx="2">
                        <c:v>4.9527559055118131E-2</c:v>
                      </c:pt>
                      <c:pt idx="3">
                        <c:v>6.5354330708661423E-2</c:v>
                      </c:pt>
                      <c:pt idx="4">
                        <c:v>3.0472440944881884E-2</c:v>
                      </c:pt>
                      <c:pt idx="5">
                        <c:v>2.8188976377952757E-2</c:v>
                      </c:pt>
                    </c:numCache>
                  </c:numRef>
                </c:val>
                <c:extLst xmlns:c15="http://schemas.microsoft.com/office/drawing/2012/chart">
                  <c:ext xmlns:c16="http://schemas.microsoft.com/office/drawing/2014/chart" uri="{C3380CC4-5D6E-409C-BE32-E72D297353CC}">
                    <c16:uniqueId val="{00000005-619B-4BFA-85B2-211BCC10EF9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9456711888255194"/>
          <c:y val="2.2745319249225349E-2"/>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Experience of</a:t>
            </a:r>
            <a:r>
              <a:rPr lang="en-US" baseline="0"/>
              <a:t> 2nd Vaccine</a:t>
            </a:r>
            <a:endParaRPr lang="en-US"/>
          </a:p>
        </c:rich>
      </c:tx>
      <c:layout>
        <c:manualLayout>
          <c:xMode val="edge"/>
          <c:yMode val="edge"/>
          <c:x val="0.34514281285388432"/>
          <c:y val="3.149606299212598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7945258646313794E-2"/>
          <c:y val="6.7850217802932308E-2"/>
          <c:w val="0.91609317901809151"/>
          <c:h val="0.7509137376224817"/>
        </c:manualLayout>
      </c:layout>
      <c:barChart>
        <c:barDir val="col"/>
        <c:grouping val="clustered"/>
        <c:varyColors val="0"/>
        <c:ser>
          <c:idx val="0"/>
          <c:order val="0"/>
          <c:tx>
            <c:strRef>
              <c:f>Vaccination!$L$93</c:f>
              <c:strCache>
                <c:ptCount val="1"/>
                <c:pt idx="0">
                  <c:v>Homme (N=43)</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Vaccination!$N$94:$N$96</c:f>
                <c:numCache>
                  <c:formatCode>0%</c:formatCode>
                  <c:ptCount val="3"/>
                  <c:pt idx="0">
                    <c:v>3.1860465116279046E-2</c:v>
                  </c:pt>
                  <c:pt idx="1">
                    <c:v>5.6976744186046507E-2</c:v>
                  </c:pt>
                  <c:pt idx="2">
                    <c:v>6.1162790697674385E-2</c:v>
                  </c:pt>
                </c:numCache>
              </c:numRef>
            </c:plus>
            <c:minus>
              <c:numRef>
                <c:f>Vaccination!$M$94:$M$96</c:f>
                <c:numCache>
                  <c:formatCode>0%</c:formatCode>
                  <c:ptCount val="3"/>
                  <c:pt idx="0">
                    <c:v>0.13813953488372094</c:v>
                  </c:pt>
                  <c:pt idx="1">
                    <c:v>2.302325581395348E-2</c:v>
                  </c:pt>
                  <c:pt idx="2">
                    <c:v>2.8837209302325584E-2</c:v>
                  </c:pt>
                </c:numCache>
              </c:numRef>
            </c:minus>
            <c:spPr>
              <a:noFill/>
              <a:ln w="9525" cap="flat" cmpd="sng" algn="ctr">
                <a:solidFill>
                  <a:schemeClr val="tx1"/>
                </a:solidFill>
                <a:round/>
              </a:ln>
              <a:effectLst/>
            </c:spPr>
          </c:errBars>
          <c:cat>
            <c:strRef>
              <c:f>Vaccination!$K$94:$K$96</c:f>
              <c:strCache>
                <c:ptCount val="3"/>
                <c:pt idx="0">
                  <c:v>Une bonne pratique </c:v>
                </c:pt>
                <c:pt idx="1">
                  <c:v>Une mauvaise pratique </c:v>
                </c:pt>
                <c:pt idx="2">
                  <c:v>N’a pas reçu la deuxième dose de vaccin</c:v>
                </c:pt>
              </c:strCache>
            </c:strRef>
          </c:cat>
          <c:val>
            <c:numRef>
              <c:f>Vaccination!$L$94:$L$96</c:f>
              <c:numCache>
                <c:formatCode>0%</c:formatCode>
                <c:ptCount val="3"/>
                <c:pt idx="0">
                  <c:v>0.55813953488372092</c:v>
                </c:pt>
                <c:pt idx="1">
                  <c:v>9.3023255813953487E-2</c:v>
                </c:pt>
                <c:pt idx="2">
                  <c:v>0.34883720930232559</c:v>
                </c:pt>
              </c:numCache>
            </c:numRef>
          </c:val>
          <c:extLst>
            <c:ext xmlns:c16="http://schemas.microsoft.com/office/drawing/2014/chart" uri="{C3380CC4-5D6E-409C-BE32-E72D297353CC}">
              <c16:uniqueId val="{00000001-67B8-4A2B-9986-7235E08440B2}"/>
            </c:ext>
          </c:extLst>
        </c:ser>
        <c:ser>
          <c:idx val="2"/>
          <c:order val="1"/>
          <c:tx>
            <c:strRef>
              <c:f>Vaccination!$O$93</c:f>
              <c:strCache>
                <c:ptCount val="1"/>
                <c:pt idx="0">
                  <c:v>Femme (N=38)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Vaccination!$Q$94:$Q$96</c:f>
                <c:numCache>
                  <c:formatCode>0%</c:formatCode>
                  <c:ptCount val="3"/>
                  <c:pt idx="0">
                    <c:v>6.1578947368421066E-2</c:v>
                  </c:pt>
                  <c:pt idx="1">
                    <c:v>0.12315789473684211</c:v>
                  </c:pt>
                  <c:pt idx="2">
                    <c:v>5.2631578947368585E-3</c:v>
                  </c:pt>
                </c:numCache>
              </c:numRef>
            </c:plus>
            <c:minus>
              <c:numRef>
                <c:f>Vaccination!$P$94:$P$96</c:f>
                <c:numCache>
                  <c:formatCode>0%</c:formatCode>
                  <c:ptCount val="3"/>
                  <c:pt idx="0">
                    <c:v>8.84210526315789E-2</c:v>
                  </c:pt>
                  <c:pt idx="1">
                    <c:v>6.6842105263157869E-2</c:v>
                  </c:pt>
                  <c:pt idx="2">
                    <c:v>3.4736842105263177E-2</c:v>
                  </c:pt>
                </c:numCache>
              </c:numRef>
            </c:minus>
            <c:spPr>
              <a:noFill/>
              <a:ln w="9525" cap="flat" cmpd="sng" algn="ctr">
                <a:solidFill>
                  <a:sysClr val="windowText" lastClr="000000"/>
                </a:solidFill>
                <a:round/>
              </a:ln>
              <a:effectLst/>
            </c:spPr>
          </c:errBars>
          <c:cat>
            <c:strRef>
              <c:f>Vaccination!$K$94:$K$96</c:f>
              <c:strCache>
                <c:ptCount val="3"/>
                <c:pt idx="0">
                  <c:v>Une bonne pratique </c:v>
                </c:pt>
                <c:pt idx="1">
                  <c:v>Une mauvaise pratique </c:v>
                </c:pt>
                <c:pt idx="2">
                  <c:v>N’a pas reçu la deuxième dose de vaccin</c:v>
                </c:pt>
              </c:strCache>
            </c:strRef>
          </c:cat>
          <c:val>
            <c:numRef>
              <c:f>Vaccination!$O$94:$O$96</c:f>
              <c:numCache>
                <c:formatCode>0%</c:formatCode>
                <c:ptCount val="3"/>
                <c:pt idx="0">
                  <c:v>0.36842105263157893</c:v>
                </c:pt>
                <c:pt idx="1">
                  <c:v>0.23684210526315788</c:v>
                </c:pt>
                <c:pt idx="2">
                  <c:v>0.39473684210526316</c:v>
                </c:pt>
              </c:numCache>
            </c:numRef>
          </c:val>
          <c:extLst>
            <c:ext xmlns:c16="http://schemas.microsoft.com/office/drawing/2014/chart" uri="{C3380CC4-5D6E-409C-BE32-E72D297353CC}">
              <c16:uniqueId val="{00000009-8E17-4470-BC01-FCFB7F00D68F}"/>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3333726593211712"/>
          <c:y val="6.4917483212101779E-2"/>
          <c:w val="0.24146682847280915"/>
          <c:h val="0.146427721501960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Reason</a:t>
            </a:r>
            <a:r>
              <a:rPr lang="en-US" baseline="0">
                <a:solidFill>
                  <a:schemeClr val="tx1"/>
                </a:solidFill>
              </a:rPr>
              <a:t> for Refusing Vaccine</a:t>
            </a:r>
          </a:p>
        </c:rich>
      </c:tx>
      <c:layout>
        <c:manualLayout>
          <c:xMode val="edge"/>
          <c:yMode val="edge"/>
          <c:x val="0.41573044079817467"/>
          <c:y val="2.88183894797999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4.2120308280768737E-2"/>
          <c:y val="1.5653777182041837E-2"/>
          <c:w val="0.93395148087363467"/>
          <c:h val="0.71384275937347186"/>
        </c:manualLayout>
      </c:layout>
      <c:barChart>
        <c:barDir val="col"/>
        <c:grouping val="clustered"/>
        <c:varyColors val="0"/>
        <c:ser>
          <c:idx val="0"/>
          <c:order val="0"/>
          <c:tx>
            <c:strRef>
              <c:f>Vaccination!$M$113</c:f>
              <c:strCache>
                <c:ptCount val="1"/>
                <c:pt idx="0">
                  <c:v>Homme (N=43)</c:v>
                </c:pt>
              </c:strCache>
            </c:strRef>
          </c:tx>
          <c:spPr>
            <a:solidFill>
              <a:schemeClr val="accent1">
                <a:lumMod val="60000"/>
                <a:lumOff val="40000"/>
              </a:schemeClr>
            </a:solidFill>
            <a:ln>
              <a:solidFill>
                <a:schemeClr val="accent1">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Vaccination!$O$114:$O$125</c:f>
                <c:numCache>
                  <c:formatCode>0%</c:formatCode>
                  <c:ptCount val="12"/>
                  <c:pt idx="0">
                    <c:v>3.6976744186046517E-2</c:v>
                  </c:pt>
                  <c:pt idx="1">
                    <c:v>1.0465116279069764E-2</c:v>
                  </c:pt>
                  <c:pt idx="2">
                    <c:v>4.0232558139534885E-2</c:v>
                  </c:pt>
                  <c:pt idx="3">
                    <c:v>2.3720930232558154E-2</c:v>
                  </c:pt>
                  <c:pt idx="4">
                    <c:v>3.3488372093023258E-2</c:v>
                  </c:pt>
                  <c:pt idx="5">
                    <c:v>1.3488372093023254E-2</c:v>
                  </c:pt>
                  <c:pt idx="6">
                    <c:v>5.3720930232558153E-2</c:v>
                  </c:pt>
                  <c:pt idx="7">
                    <c:v>1.0465116279069764E-2</c:v>
                  </c:pt>
                  <c:pt idx="8">
                    <c:v>3.3720930232558136E-2</c:v>
                  </c:pt>
                  <c:pt idx="9">
                    <c:v>1.6976744186046513E-2</c:v>
                  </c:pt>
                  <c:pt idx="10">
                    <c:v>6.7441860465116271E-3</c:v>
                  </c:pt>
                  <c:pt idx="11">
                    <c:v>0</c:v>
                  </c:pt>
                </c:numCache>
              </c:numRef>
            </c:plus>
            <c:minus>
              <c:numRef>
                <c:f>Vaccination!$N$114:$N$125</c:f>
                <c:numCache>
                  <c:formatCode>0%</c:formatCode>
                  <c:ptCount val="12"/>
                  <c:pt idx="0">
                    <c:v>4.3023255813953484E-2</c:v>
                  </c:pt>
                  <c:pt idx="1">
                    <c:v>3.9534883720930225E-2</c:v>
                  </c:pt>
                  <c:pt idx="2">
                    <c:v>4.9767441860465111E-2</c:v>
                  </c:pt>
                  <c:pt idx="3">
                    <c:v>6.6279069767441856E-2</c:v>
                  </c:pt>
                  <c:pt idx="4">
                    <c:v>1.6511627906976745E-2</c:v>
                  </c:pt>
                  <c:pt idx="5">
                    <c:v>1.6511627906976745E-2</c:v>
                  </c:pt>
                  <c:pt idx="6">
                    <c:v>9.6279069767441855E-2</c:v>
                  </c:pt>
                  <c:pt idx="7">
                    <c:v>8.9534883720930228E-2</c:v>
                  </c:pt>
                  <c:pt idx="8">
                    <c:v>6.2790697674418583E-3</c:v>
                  </c:pt>
                  <c:pt idx="9">
                    <c:v>5.3023255813953486E-2</c:v>
                  </c:pt>
                  <c:pt idx="10">
                    <c:v>1.3255813953488372E-2</c:v>
                  </c:pt>
                  <c:pt idx="11">
                    <c:v>0</c:v>
                  </c:pt>
                </c:numCache>
              </c:numRef>
            </c:minus>
            <c:spPr>
              <a:noFill/>
              <a:ln w="9525" cap="flat" cmpd="sng" algn="ctr">
                <a:solidFill>
                  <a:schemeClr val="tx1"/>
                </a:solidFill>
                <a:round/>
              </a:ln>
              <a:effectLst/>
            </c:spPr>
          </c:errBars>
          <c:cat>
            <c:multiLvlStrRef>
              <c:f>Vaccination!$K$114:$L$125</c:f>
              <c:multiLvlStrCache>
                <c:ptCount val="12"/>
                <c:lvl>
                  <c:pt idx="0">
                    <c:v>Ébola n’est pas réel</c:v>
                  </c:pt>
                  <c:pt idx="1">
                    <c:v>Je ne pense pas être à risque de contracter le virus Ébola</c:v>
                  </c:pt>
                  <c:pt idx="2">
                    <c:v>Je ne pense pas que le vaccin soit efficace</c:v>
                  </c:pt>
                  <c:pt idx="3">
                    <c:v>Je crois que le vaccin transmet le virus Ébola</c:v>
                  </c:pt>
                  <c:pt idx="4">
                    <c:v>Le vaccin entraîne la mort</c:v>
                  </c:pt>
                  <c:pt idx="5">
                    <c:v>Le vaccin a des effets secondaires nocifs</c:v>
                  </c:pt>
                  <c:pt idx="6">
                    <c:v>On me l’a proposé, mais on m’a dit que je n’étais pas admissible </c:v>
                  </c:pt>
                  <c:pt idx="7">
                    <c:v>Le centre de vaccination est trop éloigné</c:v>
                  </c:pt>
                  <c:pt idx="8">
                    <c:v>La vaccination prend trop de temps</c:v>
                  </c:pt>
                  <c:pt idx="9">
                    <c:v>Je ne sais pas comment me faire vacciner</c:v>
                  </c:pt>
                  <c:pt idx="10">
                    <c:v>Autre (préciser)</c:v>
                  </c:pt>
                  <c:pt idx="11">
                    <c:v>Je ne sais pas</c:v>
                  </c:pt>
                </c:lvl>
                <c:lvl>
                  <c:pt idx="0">
                    <c:v>Inutile</c:v>
                  </c:pt>
                  <c:pt idx="2">
                    <c:v>Inefficace</c:v>
                  </c:pt>
                  <c:pt idx="3">
                    <c:v>Dangereux</c:v>
                  </c:pt>
                  <c:pt idx="6">
                    <c:v>Trop difficile a administrer</c:v>
                  </c:pt>
                  <c:pt idx="10">
                    <c:v>Autre</c:v>
                  </c:pt>
                </c:lvl>
              </c:multiLvlStrCache>
            </c:multiLvlStrRef>
          </c:cat>
          <c:val>
            <c:numRef>
              <c:f>Vaccination!$M$114:$M$125</c:f>
              <c:numCache>
                <c:formatCode>0%</c:formatCode>
                <c:ptCount val="12"/>
                <c:pt idx="0">
                  <c:v>9.3023255813953487E-2</c:v>
                </c:pt>
                <c:pt idx="1">
                  <c:v>0.13953488372093023</c:v>
                </c:pt>
                <c:pt idx="2">
                  <c:v>6.9767441860465115E-2</c:v>
                </c:pt>
                <c:pt idx="3">
                  <c:v>0.11627906976744186</c:v>
                </c:pt>
                <c:pt idx="4">
                  <c:v>4.6511627906976744E-2</c:v>
                </c:pt>
                <c:pt idx="5">
                  <c:v>4.6511627906976744E-2</c:v>
                </c:pt>
                <c:pt idx="6">
                  <c:v>0.11627906976744186</c:v>
                </c:pt>
                <c:pt idx="7">
                  <c:v>0.13953488372093023</c:v>
                </c:pt>
                <c:pt idx="8">
                  <c:v>0.11627906976744186</c:v>
                </c:pt>
                <c:pt idx="9">
                  <c:v>9.3023255813953487E-2</c:v>
                </c:pt>
                <c:pt idx="10">
                  <c:v>2.3255813953488372E-2</c:v>
                </c:pt>
                <c:pt idx="11">
                  <c:v>0</c:v>
                </c:pt>
              </c:numCache>
            </c:numRef>
          </c:val>
          <c:extLst>
            <c:ext xmlns:c16="http://schemas.microsoft.com/office/drawing/2014/chart" uri="{C3380CC4-5D6E-409C-BE32-E72D297353CC}">
              <c16:uniqueId val="{00000000-5B41-48D1-AD6B-9C22C2F59B2E}"/>
            </c:ext>
          </c:extLst>
        </c:ser>
        <c:ser>
          <c:idx val="3"/>
          <c:order val="1"/>
          <c:tx>
            <c:strRef>
              <c:f>Vaccination!$P$113</c:f>
              <c:strCache>
                <c:ptCount val="1"/>
                <c:pt idx="0">
                  <c:v>Femme (N=24)</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Vaccination!$R$114:$R$125</c:f>
                <c:numCache>
                  <c:formatCode>0%</c:formatCode>
                  <c:ptCount val="12"/>
                  <c:pt idx="0">
                    <c:v>1.6666666666666677E-2</c:v>
                  </c:pt>
                  <c:pt idx="1">
                    <c:v>1.8333333333333333E-2</c:v>
                  </c:pt>
                  <c:pt idx="2">
                    <c:v>6.5000000000000002E-2</c:v>
                  </c:pt>
                  <c:pt idx="3">
                    <c:v>4.5000000000000012E-2</c:v>
                  </c:pt>
                  <c:pt idx="4">
                    <c:v>8.3333333333333384E-3</c:v>
                  </c:pt>
                  <c:pt idx="5">
                    <c:v>2.8333333333333342E-2</c:v>
                  </c:pt>
                  <c:pt idx="6">
                    <c:v>5.4999999999999993E-2</c:v>
                  </c:pt>
                  <c:pt idx="7">
                    <c:v>2.4999999999999994E-2</c:v>
                  </c:pt>
                  <c:pt idx="8">
                    <c:v>7.3333333333333334E-2</c:v>
                  </c:pt>
                  <c:pt idx="9">
                    <c:v>5.6666666666666685E-2</c:v>
                  </c:pt>
                  <c:pt idx="10">
                    <c:v>0</c:v>
                  </c:pt>
                  <c:pt idx="11">
                    <c:v>8.3333333333333384E-3</c:v>
                  </c:pt>
                </c:numCache>
              </c:numRef>
            </c:plus>
            <c:minus>
              <c:numRef>
                <c:f>Vaccination!$Q$114:$Q$125</c:f>
                <c:numCache>
                  <c:formatCode>0%</c:formatCode>
                  <c:ptCount val="12"/>
                  <c:pt idx="0">
                    <c:v>3.3333333333333326E-2</c:v>
                  </c:pt>
                  <c:pt idx="1">
                    <c:v>1.1666666666666665E-2</c:v>
                  </c:pt>
                  <c:pt idx="2">
                    <c:v>2.4999999999999994E-2</c:v>
                  </c:pt>
                  <c:pt idx="3">
                    <c:v>1.4999999999999999E-2</c:v>
                  </c:pt>
                  <c:pt idx="4">
                    <c:v>3.1666666666666662E-2</c:v>
                  </c:pt>
                  <c:pt idx="5">
                    <c:v>2.1666666666666664E-2</c:v>
                  </c:pt>
                  <c:pt idx="6">
                    <c:v>2.4999999999999994E-2</c:v>
                  </c:pt>
                  <c:pt idx="7">
                    <c:v>1.4999999999999999E-2</c:v>
                  </c:pt>
                  <c:pt idx="8">
                    <c:v>6.6666666666666541E-3</c:v>
                  </c:pt>
                  <c:pt idx="9">
                    <c:v>1.3333333333333322E-2</c:v>
                  </c:pt>
                  <c:pt idx="10">
                    <c:v>0</c:v>
                  </c:pt>
                  <c:pt idx="11">
                    <c:v>1.1666666666666665E-2</c:v>
                  </c:pt>
                </c:numCache>
              </c:numRef>
            </c:minus>
            <c:spPr>
              <a:noFill/>
              <a:ln w="9525" cap="flat" cmpd="sng" algn="ctr">
                <a:solidFill>
                  <a:schemeClr val="tx1"/>
                </a:solidFill>
                <a:round/>
              </a:ln>
              <a:effectLst/>
            </c:spPr>
          </c:errBars>
          <c:cat>
            <c:multiLvlStrRef>
              <c:f>Vaccination!$K$114:$L$125</c:f>
              <c:multiLvlStrCache>
                <c:ptCount val="12"/>
                <c:lvl>
                  <c:pt idx="0">
                    <c:v>Ébola n’est pas réel</c:v>
                  </c:pt>
                  <c:pt idx="1">
                    <c:v>Je ne pense pas être à risque de contracter le virus Ébola</c:v>
                  </c:pt>
                  <c:pt idx="2">
                    <c:v>Je ne pense pas que le vaccin soit efficace</c:v>
                  </c:pt>
                  <c:pt idx="3">
                    <c:v>Je crois que le vaccin transmet le virus Ébola</c:v>
                  </c:pt>
                  <c:pt idx="4">
                    <c:v>Le vaccin entraîne la mort</c:v>
                  </c:pt>
                  <c:pt idx="5">
                    <c:v>Le vaccin a des effets secondaires nocifs</c:v>
                  </c:pt>
                  <c:pt idx="6">
                    <c:v>On me l’a proposé, mais on m’a dit que je n’étais pas admissible </c:v>
                  </c:pt>
                  <c:pt idx="7">
                    <c:v>Le centre de vaccination est trop éloigné</c:v>
                  </c:pt>
                  <c:pt idx="8">
                    <c:v>La vaccination prend trop de temps</c:v>
                  </c:pt>
                  <c:pt idx="9">
                    <c:v>Je ne sais pas comment me faire vacciner</c:v>
                  </c:pt>
                  <c:pt idx="10">
                    <c:v>Autre (préciser)</c:v>
                  </c:pt>
                  <c:pt idx="11">
                    <c:v>Je ne sais pas</c:v>
                  </c:pt>
                </c:lvl>
                <c:lvl>
                  <c:pt idx="0">
                    <c:v>Inutile</c:v>
                  </c:pt>
                  <c:pt idx="2">
                    <c:v>Inefficace</c:v>
                  </c:pt>
                  <c:pt idx="3">
                    <c:v>Dangereux</c:v>
                  </c:pt>
                  <c:pt idx="6">
                    <c:v>Trop difficile a administrer</c:v>
                  </c:pt>
                  <c:pt idx="10">
                    <c:v>Autre</c:v>
                  </c:pt>
                </c:lvl>
              </c:multiLvlStrCache>
            </c:multiLvlStrRef>
          </c:cat>
          <c:val>
            <c:numRef>
              <c:f>Vaccination!$P$114:$P$125</c:f>
              <c:numCache>
                <c:formatCode>0%</c:formatCode>
                <c:ptCount val="12"/>
                <c:pt idx="0">
                  <c:v>8.3333333333333329E-2</c:v>
                </c:pt>
                <c:pt idx="1">
                  <c:v>4.1666666666666664E-2</c:v>
                </c:pt>
                <c:pt idx="2">
                  <c:v>0.125</c:v>
                </c:pt>
                <c:pt idx="3">
                  <c:v>0.125</c:v>
                </c:pt>
                <c:pt idx="4">
                  <c:v>4.1666666666666664E-2</c:v>
                </c:pt>
                <c:pt idx="5">
                  <c:v>4.1666666666666664E-2</c:v>
                </c:pt>
                <c:pt idx="6">
                  <c:v>0.125</c:v>
                </c:pt>
                <c:pt idx="7">
                  <c:v>0.125</c:v>
                </c:pt>
                <c:pt idx="8">
                  <c:v>0.16666666666666666</c:v>
                </c:pt>
                <c:pt idx="9">
                  <c:v>8.3333333333333329E-2</c:v>
                </c:pt>
                <c:pt idx="10">
                  <c:v>0</c:v>
                </c:pt>
                <c:pt idx="11">
                  <c:v>4.1666666666666664E-2</c:v>
                </c:pt>
              </c:numCache>
            </c:numRef>
          </c:val>
          <c:extLst>
            <c:ext xmlns:c16="http://schemas.microsoft.com/office/drawing/2014/chart" uri="{C3380CC4-5D6E-409C-BE32-E72D297353CC}">
              <c16:uniqueId val="{00000003-5B41-48D1-AD6B-9C22C2F59B2E}"/>
            </c:ext>
          </c:extLst>
        </c:ser>
        <c:dLbls>
          <c:dLblPos val="inBase"/>
          <c:showLegendKey val="0"/>
          <c:showVal val="1"/>
          <c:showCatName val="0"/>
          <c:showSerName val="0"/>
          <c:showPercent val="0"/>
          <c:showBubbleSize val="0"/>
        </c:dLbls>
        <c:gapWidth val="219"/>
        <c:overlap val="-27"/>
        <c:axId val="59209839"/>
        <c:axId val="59223151"/>
      </c:barChart>
      <c:catAx>
        <c:axId val="59209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9223151"/>
        <c:crosses val="autoZero"/>
        <c:auto val="1"/>
        <c:lblAlgn val="ctr"/>
        <c:lblOffset val="100"/>
        <c:noMultiLvlLbl val="0"/>
      </c:catAx>
      <c:valAx>
        <c:axId val="5922315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09839"/>
        <c:crosses val="autoZero"/>
        <c:crossBetween val="between"/>
      </c:valAx>
      <c:spPr>
        <a:noFill/>
        <a:ln>
          <a:noFill/>
        </a:ln>
        <a:effectLst/>
      </c:spPr>
    </c:plotArea>
    <c:legend>
      <c:legendPos val="t"/>
      <c:layout>
        <c:manualLayout>
          <c:xMode val="edge"/>
          <c:yMode val="edge"/>
          <c:x val="0.81528693873611324"/>
          <c:y val="4.153799510919045E-2"/>
          <c:w val="0.13212169450990477"/>
          <c:h val="0.10952998723326808"/>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Would you now agree to be vaccinated? (Refused before)</a:t>
            </a:r>
            <a:r>
              <a:rPr lang="en-US" baseline="0"/>
              <a:t> </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3058651790069795E-2"/>
          <c:y val="8.684498903055192E-2"/>
          <c:w val="0.91609317901809151"/>
          <c:h val="0.79976204290441244"/>
        </c:manualLayout>
      </c:layout>
      <c:barChart>
        <c:barDir val="col"/>
        <c:grouping val="clustered"/>
        <c:varyColors val="0"/>
        <c:ser>
          <c:idx val="0"/>
          <c:order val="0"/>
          <c:tx>
            <c:strRef>
              <c:f>Vaccination!$L$132</c:f>
              <c:strCache>
                <c:ptCount val="1"/>
                <c:pt idx="0">
                  <c:v>Homme (N=43)</c:v>
                </c:pt>
              </c:strCache>
            </c:strRef>
          </c:tx>
          <c:spPr>
            <a:solidFill>
              <a:srgbClr val="4472C4">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Vaccination!$N$133:$N$135</c:f>
                <c:numCache>
                  <c:formatCode>0%</c:formatCode>
                  <c:ptCount val="3"/>
                  <c:pt idx="0">
                    <c:v>3.0697674418604631E-2</c:v>
                  </c:pt>
                  <c:pt idx="1">
                    <c:v>7.5813953488372055E-2</c:v>
                  </c:pt>
                  <c:pt idx="2">
                    <c:v>4.3488372093023253E-2</c:v>
                  </c:pt>
                </c:numCache>
              </c:numRef>
            </c:plus>
            <c:minus>
              <c:numRef>
                <c:f>Vaccination!$M$133:$M$135</c:f>
                <c:numCache>
                  <c:formatCode>0%</c:formatCode>
                  <c:ptCount val="3"/>
                  <c:pt idx="0">
                    <c:v>2.9302325581395366E-2</c:v>
                  </c:pt>
                  <c:pt idx="1">
                    <c:v>6.4186046511627848E-2</c:v>
                  </c:pt>
                  <c:pt idx="2">
                    <c:v>1.6511627906976745E-2</c:v>
                  </c:pt>
                </c:numCache>
              </c:numRef>
            </c:minus>
            <c:spPr>
              <a:noFill/>
              <a:ln w="9525" cap="flat" cmpd="sng" algn="ctr">
                <a:solidFill>
                  <a:schemeClr val="tx1"/>
                </a:solidFill>
                <a:round/>
              </a:ln>
              <a:effectLst/>
            </c:spPr>
          </c:errBars>
          <c:cat>
            <c:strRef>
              <c:f>Vaccination!$K$133:$K$135</c:f>
              <c:strCache>
                <c:ptCount val="3"/>
                <c:pt idx="0">
                  <c:v>Oui</c:v>
                </c:pt>
                <c:pt idx="1">
                  <c:v>Non</c:v>
                </c:pt>
                <c:pt idx="2">
                  <c:v>Je ne sais pas</c:v>
                </c:pt>
              </c:strCache>
            </c:strRef>
          </c:cat>
          <c:val>
            <c:numRef>
              <c:f>Vaccination!$L$133:$L$135</c:f>
              <c:numCache>
                <c:formatCode>0%</c:formatCode>
                <c:ptCount val="3"/>
                <c:pt idx="0">
                  <c:v>0.20930232558139536</c:v>
                </c:pt>
                <c:pt idx="1">
                  <c:v>0.7441860465116279</c:v>
                </c:pt>
                <c:pt idx="2">
                  <c:v>4.6511627906976744E-2</c:v>
                </c:pt>
              </c:numCache>
            </c:numRef>
          </c:val>
          <c:extLst>
            <c:ext xmlns:c16="http://schemas.microsoft.com/office/drawing/2014/chart" uri="{C3380CC4-5D6E-409C-BE32-E72D297353CC}">
              <c16:uniqueId val="{00000001-67B8-4A2B-9986-7235E08440B2}"/>
            </c:ext>
          </c:extLst>
        </c:ser>
        <c:ser>
          <c:idx val="2"/>
          <c:order val="1"/>
          <c:tx>
            <c:strRef>
              <c:f>Vaccination!$O$132</c:f>
              <c:strCache>
                <c:ptCount val="1"/>
                <c:pt idx="0">
                  <c:v>Femme (N=24)</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Vaccination!$Q$133:$Q$135</c:f>
                <c:numCache>
                  <c:formatCode>0%</c:formatCode>
                  <c:ptCount val="3"/>
                  <c:pt idx="0">
                    <c:v>3.4999999999999976E-2</c:v>
                  </c:pt>
                  <c:pt idx="1">
                    <c:v>6.9999999999999951E-2</c:v>
                  </c:pt>
                  <c:pt idx="2">
                    <c:v>3.5000000000000003E-2</c:v>
                  </c:pt>
                </c:numCache>
              </c:numRef>
            </c:plus>
            <c:minus>
              <c:numRef>
                <c:f>Vaccination!$P$133:$P$135</c:f>
                <c:numCache>
                  <c:formatCode>0%</c:formatCode>
                  <c:ptCount val="3"/>
                  <c:pt idx="0">
                    <c:v>0.10499999999999998</c:v>
                  </c:pt>
                  <c:pt idx="1">
                    <c:v>7.0000000000000007E-2</c:v>
                  </c:pt>
                  <c:pt idx="2">
                    <c:v>2.4999999999999994E-2</c:v>
                  </c:pt>
                </c:numCache>
              </c:numRef>
            </c:minus>
            <c:spPr>
              <a:noFill/>
              <a:ln w="9525" cap="flat" cmpd="sng" algn="ctr">
                <a:solidFill>
                  <a:sysClr val="windowText" lastClr="000000"/>
                </a:solidFill>
                <a:round/>
              </a:ln>
              <a:effectLst/>
            </c:spPr>
          </c:errBars>
          <c:cat>
            <c:strRef>
              <c:f>Vaccination!$K$133:$K$135</c:f>
              <c:strCache>
                <c:ptCount val="3"/>
                <c:pt idx="0">
                  <c:v>Oui</c:v>
                </c:pt>
                <c:pt idx="1">
                  <c:v>Non</c:v>
                </c:pt>
                <c:pt idx="2">
                  <c:v>Je ne sais pas</c:v>
                </c:pt>
              </c:strCache>
            </c:strRef>
          </c:cat>
          <c:val>
            <c:numRef>
              <c:f>Vaccination!$O$133:$O$135</c:f>
              <c:numCache>
                <c:formatCode>0%</c:formatCode>
                <c:ptCount val="3"/>
                <c:pt idx="0">
                  <c:v>0.375</c:v>
                </c:pt>
                <c:pt idx="1">
                  <c:v>0.5</c:v>
                </c:pt>
                <c:pt idx="2">
                  <c:v>0.125</c:v>
                </c:pt>
              </c:numCache>
            </c:numRef>
          </c:val>
          <c:extLst>
            <c:ext xmlns:c16="http://schemas.microsoft.com/office/drawing/2014/chart" uri="{C3380CC4-5D6E-409C-BE32-E72D297353CC}">
              <c16:uniqueId val="{00000009-5608-4B0E-B9C7-FDE28466AFCE}"/>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1939538291691107"/>
          <c:h val="0.1656682769439433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sz="1800" b="1" i="0" baseline="0">
                <a:effectLst/>
              </a:rPr>
              <a:t>Would you now agree to be vaccinated? (Never Offered) </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0239297638693156E-2"/>
          <c:y val="0.15063747667379729"/>
          <c:w val="0.91609317901809151"/>
          <c:h val="0.7144905557325566"/>
        </c:manualLayout>
      </c:layout>
      <c:barChart>
        <c:barDir val="col"/>
        <c:grouping val="clustered"/>
        <c:varyColors val="0"/>
        <c:ser>
          <c:idx val="0"/>
          <c:order val="0"/>
          <c:tx>
            <c:strRef>
              <c:f>Vaccination!$L$142</c:f>
              <c:strCache>
                <c:ptCount val="1"/>
                <c:pt idx="0">
                  <c:v>Homme (N=164)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Vaccination!$N$143:$N$145</c:f>
                <c:numCache>
                  <c:formatCode>0%</c:formatCode>
                  <c:ptCount val="3"/>
                  <c:pt idx="0">
                    <c:v>3.3902439024390219E-2</c:v>
                  </c:pt>
                  <c:pt idx="1">
                    <c:v>2.7317073170731621E-2</c:v>
                  </c:pt>
                  <c:pt idx="2">
                    <c:v>1.8780487804878038E-2</c:v>
                  </c:pt>
                </c:numCache>
              </c:numRef>
            </c:plus>
            <c:minus>
              <c:numRef>
                <c:f>Vaccination!$M$143:$M$145</c:f>
                <c:numCache>
                  <c:formatCode>0%</c:formatCode>
                  <c:ptCount val="3"/>
                  <c:pt idx="0">
                    <c:v>4.6097560975609769E-2</c:v>
                  </c:pt>
                  <c:pt idx="1">
                    <c:v>6.2682926829268348E-2</c:v>
                  </c:pt>
                  <c:pt idx="2">
                    <c:v>6.121951219512195E-2</c:v>
                  </c:pt>
                </c:numCache>
              </c:numRef>
            </c:minus>
            <c:spPr>
              <a:noFill/>
              <a:ln w="9525" cap="flat" cmpd="sng" algn="ctr">
                <a:solidFill>
                  <a:schemeClr val="tx1"/>
                </a:solidFill>
                <a:round/>
              </a:ln>
              <a:effectLst/>
            </c:spPr>
          </c:errBars>
          <c:cat>
            <c:strRef>
              <c:f>Vaccination!$K$143:$K$145</c:f>
              <c:strCache>
                <c:ptCount val="3"/>
                <c:pt idx="0">
                  <c:v>Oui</c:v>
                </c:pt>
                <c:pt idx="1">
                  <c:v>Non</c:v>
                </c:pt>
                <c:pt idx="2">
                  <c:v>Je ne sais pas</c:v>
                </c:pt>
              </c:strCache>
            </c:strRef>
          </c:cat>
          <c:val>
            <c:numRef>
              <c:f>Vaccination!$L$143:$L$145</c:f>
              <c:numCache>
                <c:formatCode>0%</c:formatCode>
                <c:ptCount val="3"/>
                <c:pt idx="0">
                  <c:v>0.25609756097560976</c:v>
                </c:pt>
                <c:pt idx="1">
                  <c:v>0.54268292682926833</c:v>
                </c:pt>
                <c:pt idx="2">
                  <c:v>0.20121951219512196</c:v>
                </c:pt>
              </c:numCache>
            </c:numRef>
          </c:val>
          <c:extLst>
            <c:ext xmlns:c16="http://schemas.microsoft.com/office/drawing/2014/chart" uri="{C3380CC4-5D6E-409C-BE32-E72D297353CC}">
              <c16:uniqueId val="{00000001-67B8-4A2B-9986-7235E08440B2}"/>
            </c:ext>
          </c:extLst>
        </c:ser>
        <c:ser>
          <c:idx val="2"/>
          <c:order val="1"/>
          <c:tx>
            <c:strRef>
              <c:f>Vaccination!$O$142</c:f>
              <c:strCache>
                <c:ptCount val="1"/>
                <c:pt idx="0">
                  <c:v>Femme (N=175)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Vaccination!$Q$143:$Q$145</c:f>
                <c:numCache>
                  <c:formatCode>0%</c:formatCode>
                  <c:ptCount val="3"/>
                  <c:pt idx="0">
                    <c:v>5.428571428571427E-2</c:v>
                  </c:pt>
                  <c:pt idx="1">
                    <c:v>3.5714285714285809E-2</c:v>
                  </c:pt>
                  <c:pt idx="2">
                    <c:v>0.03</c:v>
                  </c:pt>
                </c:numCache>
              </c:numRef>
            </c:plus>
            <c:minus>
              <c:numRef>
                <c:f>Vaccination!$P$143:$P$145</c:f>
                <c:numCache>
                  <c:formatCode>0%</c:formatCode>
                  <c:ptCount val="3"/>
                  <c:pt idx="0">
                    <c:v>3.5714285714285754E-2</c:v>
                  </c:pt>
                  <c:pt idx="1">
                    <c:v>3.4285714285714253E-2</c:v>
                  </c:pt>
                  <c:pt idx="2">
                    <c:v>0.03</c:v>
                  </c:pt>
                </c:numCache>
              </c:numRef>
            </c:minus>
            <c:spPr>
              <a:noFill/>
              <a:ln w="9525" cap="flat" cmpd="sng" algn="ctr">
                <a:solidFill>
                  <a:sysClr val="windowText" lastClr="000000"/>
                </a:solidFill>
                <a:round/>
              </a:ln>
              <a:effectLst/>
            </c:spPr>
          </c:errBars>
          <c:cat>
            <c:strRef>
              <c:f>Vaccination!$K$143:$K$145</c:f>
              <c:strCache>
                <c:ptCount val="3"/>
                <c:pt idx="0">
                  <c:v>Oui</c:v>
                </c:pt>
                <c:pt idx="1">
                  <c:v>Non</c:v>
                </c:pt>
                <c:pt idx="2">
                  <c:v>Je ne sais pas</c:v>
                </c:pt>
              </c:strCache>
            </c:strRef>
          </c:cat>
          <c:val>
            <c:numRef>
              <c:f>Vaccination!$O$143:$O$145</c:f>
              <c:numCache>
                <c:formatCode>0%</c:formatCode>
                <c:ptCount val="3"/>
                <c:pt idx="0">
                  <c:v>0.32571428571428573</c:v>
                </c:pt>
                <c:pt idx="1">
                  <c:v>0.51428571428571423</c:v>
                </c:pt>
                <c:pt idx="2">
                  <c:v>0.16</c:v>
                </c:pt>
              </c:numCache>
            </c:numRef>
          </c:val>
          <c:extLst>
            <c:ext xmlns:c16="http://schemas.microsoft.com/office/drawing/2014/chart" uri="{C3380CC4-5D6E-409C-BE32-E72D297353CC}">
              <c16:uniqueId val="{00000009-EAFB-4BF2-89CD-02AB2D63E3A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0227260667215344"/>
          <c:h val="0.196816028571265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Heard of DHS</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8.8503227466061915E-2"/>
          <c:w val="0.91609317901809151"/>
          <c:h val="0.76002106914789658"/>
        </c:manualLayout>
      </c:layout>
      <c:barChart>
        <c:barDir val="col"/>
        <c:grouping val="clustered"/>
        <c:varyColors val="0"/>
        <c:ser>
          <c:idx val="0"/>
          <c:order val="0"/>
          <c:tx>
            <c:strRef>
              <c:f>'Enterrements dignes et sécurisé'!$L$8</c:f>
              <c:strCache>
                <c:ptCount val="1"/>
                <c:pt idx="0">
                  <c:v>Homme (N=254)</c:v>
                </c:pt>
              </c:strCache>
            </c:strRef>
          </c:tx>
          <c:spPr>
            <a:solidFill>
              <a:schemeClr val="accent1">
                <a:lumMod val="40000"/>
                <a:lumOff val="60000"/>
              </a:schemeClr>
            </a:solidFill>
            <a:ln>
              <a:noFill/>
            </a:ln>
            <a:effectLst/>
          </c:spPr>
          <c:invertIfNegative val="0"/>
          <c:dLbls>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AA-44A8-A40F-B189F75E3D8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sécurisé'!$N$9:$N$11</c:f>
                <c:numCache>
                  <c:formatCode>0%</c:formatCode>
                  <c:ptCount val="3"/>
                  <c:pt idx="0">
                    <c:v>4.2677165354330748E-2</c:v>
                  </c:pt>
                  <c:pt idx="1">
                    <c:v>3.5984251968503911E-2</c:v>
                  </c:pt>
                  <c:pt idx="2">
                    <c:v>3.1338582677165355E-2</c:v>
                  </c:pt>
                </c:numCache>
              </c:numRef>
            </c:plus>
            <c:minus>
              <c:numRef>
                <c:f>'Enterrements dignes et sécurisé'!$M$9:$M$11</c:f>
                <c:numCache>
                  <c:formatCode>0%</c:formatCode>
                  <c:ptCount val="3"/>
                  <c:pt idx="0">
                    <c:v>4.7322834645669276E-2</c:v>
                  </c:pt>
                  <c:pt idx="1">
                    <c:v>5.4015748031496058E-2</c:v>
                  </c:pt>
                  <c:pt idx="2">
                    <c:v>3.8661417322834624E-2</c:v>
                  </c:pt>
                </c:numCache>
              </c:numRef>
            </c:minus>
            <c:spPr>
              <a:noFill/>
              <a:ln w="9525" cap="flat" cmpd="sng" algn="ctr">
                <a:solidFill>
                  <a:schemeClr val="tx1"/>
                </a:solidFill>
                <a:round/>
              </a:ln>
              <a:effectLst/>
            </c:spPr>
          </c:errBars>
          <c:cat>
            <c:strRef>
              <c:f>'Enterrements dignes et sécurisé'!$K$9:$K$11</c:f>
              <c:strCache>
                <c:ptCount val="3"/>
                <c:pt idx="0">
                  <c:v>Oui</c:v>
                </c:pt>
                <c:pt idx="1">
                  <c:v>Non</c:v>
                </c:pt>
                <c:pt idx="2">
                  <c:v>Je ne sais pas</c:v>
                </c:pt>
              </c:strCache>
            </c:strRef>
          </c:cat>
          <c:val>
            <c:numRef>
              <c:f>'Enterrements dignes et sécurisé'!$L$9:$L$11</c:f>
              <c:numCache>
                <c:formatCode>0%</c:formatCode>
                <c:ptCount val="3"/>
                <c:pt idx="0">
                  <c:v>0.41732283464566927</c:v>
                </c:pt>
                <c:pt idx="1">
                  <c:v>0.37401574803149606</c:v>
                </c:pt>
                <c:pt idx="2">
                  <c:v>0.20866141732283464</c:v>
                </c:pt>
              </c:numCache>
            </c:numRef>
          </c:val>
          <c:extLst>
            <c:ext xmlns:c16="http://schemas.microsoft.com/office/drawing/2014/chart" uri="{C3380CC4-5D6E-409C-BE32-E72D297353CC}">
              <c16:uniqueId val="{00000001-6A17-4D17-9741-CA5D3472715C}"/>
            </c:ext>
          </c:extLst>
        </c:ser>
        <c:ser>
          <c:idx val="3"/>
          <c:order val="1"/>
          <c:tx>
            <c:strRef>
              <c:f>'Enterrements dignes et sécurisé'!$O$8</c:f>
              <c:strCache>
                <c:ptCount val="1"/>
                <c:pt idx="0">
                  <c:v>Femme (N=246)</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sécurisé'!$Q$9:$Q$11</c:f>
                <c:numCache>
                  <c:formatCode>0%</c:formatCode>
                  <c:ptCount val="3"/>
                  <c:pt idx="0">
                    <c:v>5.2764227642276396E-2</c:v>
                  </c:pt>
                  <c:pt idx="1">
                    <c:v>2.886178861788613E-2</c:v>
                  </c:pt>
                  <c:pt idx="2">
                    <c:v>1.8373983739837396E-2</c:v>
                  </c:pt>
                </c:numCache>
              </c:numRef>
            </c:plus>
            <c:minus>
              <c:numRef>
                <c:f>'Enterrements dignes et sécurisé'!$P$9:$P$11</c:f>
                <c:numCache>
                  <c:formatCode>0%</c:formatCode>
                  <c:ptCount val="3"/>
                  <c:pt idx="0">
                    <c:v>4.7235772357723582E-2</c:v>
                  </c:pt>
                  <c:pt idx="1">
                    <c:v>5.113821138211383E-2</c:v>
                  </c:pt>
                  <c:pt idx="2">
                    <c:v>2.1626016260162598E-2</c:v>
                  </c:pt>
                </c:numCache>
              </c:numRef>
            </c:minus>
            <c:spPr>
              <a:noFill/>
              <a:ln w="9525" cap="flat" cmpd="sng" algn="ctr">
                <a:solidFill>
                  <a:schemeClr val="tx1"/>
                </a:solidFill>
                <a:round/>
              </a:ln>
              <a:effectLst/>
            </c:spPr>
          </c:errBars>
          <c:cat>
            <c:strRef>
              <c:f>'Enterrements dignes et sécurisé'!$K$9:$K$11</c:f>
              <c:strCache>
                <c:ptCount val="3"/>
                <c:pt idx="0">
                  <c:v>Oui</c:v>
                </c:pt>
                <c:pt idx="1">
                  <c:v>Non</c:v>
                </c:pt>
                <c:pt idx="2">
                  <c:v>Je ne sais pas</c:v>
                </c:pt>
              </c:strCache>
            </c:strRef>
          </c:cat>
          <c:val>
            <c:numRef>
              <c:f>'Enterrements dignes et sécurisé'!$O$9:$O$11</c:f>
              <c:numCache>
                <c:formatCode>0%</c:formatCode>
                <c:ptCount val="3"/>
                <c:pt idx="0">
                  <c:v>0.57723577235772361</c:v>
                </c:pt>
                <c:pt idx="1">
                  <c:v>0.32113821138211385</c:v>
                </c:pt>
                <c:pt idx="2">
                  <c:v>0.1016260162601626</c:v>
                </c:pt>
              </c:numCache>
            </c:numRef>
          </c:val>
          <c:extLst xmlns:c15="http://schemas.microsoft.com/office/drawing/2012/chart">
            <c:ext xmlns:c16="http://schemas.microsoft.com/office/drawing/2014/chart" uri="{C3380CC4-5D6E-409C-BE32-E72D297353CC}">
              <c16:uniqueId val="{00000002-6A17-4D17-9741-CA5D3472715C}"/>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87941675833"/>
          <c:y val="6.0766525313467316E-2"/>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Witnessed DHS</a:t>
            </a:r>
          </a:p>
        </c:rich>
      </c:tx>
      <c:layout>
        <c:manualLayout>
          <c:xMode val="edge"/>
          <c:yMode val="edge"/>
          <c:x val="0.3703691583432871"/>
          <c:y val="6.4597372407987616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6.8424356334204378E-2"/>
          <c:y val="8.7765540348746382E-2"/>
          <c:w val="0.91609317901809151"/>
          <c:h val="0.73585669847377655"/>
        </c:manualLayout>
      </c:layout>
      <c:barChart>
        <c:barDir val="col"/>
        <c:grouping val="clustered"/>
        <c:varyColors val="0"/>
        <c:ser>
          <c:idx val="0"/>
          <c:order val="0"/>
          <c:tx>
            <c:strRef>
              <c:f>'Enterrements dignes et sécurisé'!$L$18</c:f>
              <c:strCache>
                <c:ptCount val="1"/>
                <c:pt idx="0">
                  <c:v>Homme (N=106)</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81-4065-A63D-207DBDEE5FB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sécurisé'!$N$19:$N$21</c:f>
                <c:numCache>
                  <c:formatCode>0%</c:formatCode>
                  <c:ptCount val="3"/>
                  <c:pt idx="0">
                    <c:v>4.5283018867924518E-2</c:v>
                  </c:pt>
                  <c:pt idx="1">
                    <c:v>0.14245283018867921</c:v>
                  </c:pt>
                  <c:pt idx="2">
                    <c:v>2.2264150943396226E-2</c:v>
                  </c:pt>
                </c:numCache>
              </c:numRef>
            </c:plus>
            <c:minus>
              <c:numRef>
                <c:f>'Enterrements dignes et sécurisé'!$M$19:$M$21</c:f>
                <c:numCache>
                  <c:formatCode>0%</c:formatCode>
                  <c:ptCount val="3"/>
                  <c:pt idx="0">
                    <c:v>7.4716981132075477E-2</c:v>
                  </c:pt>
                  <c:pt idx="1">
                    <c:v>2.7547169811320771E-2</c:v>
                  </c:pt>
                  <c:pt idx="2">
                    <c:v>2.773584905660377E-2</c:v>
                  </c:pt>
                </c:numCache>
              </c:numRef>
            </c:minus>
            <c:spPr>
              <a:noFill/>
              <a:ln w="9525" cap="flat" cmpd="sng" algn="ctr">
                <a:solidFill>
                  <a:schemeClr val="tx1"/>
                </a:solidFill>
                <a:round/>
              </a:ln>
              <a:effectLst/>
            </c:spPr>
          </c:errBars>
          <c:cat>
            <c:strRef>
              <c:f>'Enterrements dignes et sécurisé'!$K$19:$K$21</c:f>
              <c:strCache>
                <c:ptCount val="3"/>
                <c:pt idx="0">
                  <c:v>Oui</c:v>
                </c:pt>
                <c:pt idx="1">
                  <c:v>Non</c:v>
                </c:pt>
                <c:pt idx="2">
                  <c:v>Je ne sais pas</c:v>
                </c:pt>
              </c:strCache>
            </c:strRef>
          </c:cat>
          <c:val>
            <c:numRef>
              <c:f>'Enterrements dignes et sécurisé'!$L$19:$L$21</c:f>
              <c:numCache>
                <c:formatCode>0%</c:formatCode>
                <c:ptCount val="3"/>
                <c:pt idx="0">
                  <c:v>0.75471698113207553</c:v>
                </c:pt>
                <c:pt idx="1">
                  <c:v>0.20754716981132076</c:v>
                </c:pt>
                <c:pt idx="2">
                  <c:v>3.7735849056603772E-2</c:v>
                </c:pt>
              </c:numCache>
            </c:numRef>
          </c:val>
          <c:extLst>
            <c:ext xmlns:c16="http://schemas.microsoft.com/office/drawing/2014/chart" uri="{C3380CC4-5D6E-409C-BE32-E72D297353CC}">
              <c16:uniqueId val="{00000001-C881-4065-A63D-207DBDEE5FBE}"/>
            </c:ext>
          </c:extLst>
        </c:ser>
        <c:ser>
          <c:idx val="2"/>
          <c:order val="1"/>
          <c:tx>
            <c:strRef>
              <c:f>'Enterrements dignes et sécurisé'!$O$18</c:f>
              <c:strCache>
                <c:ptCount val="1"/>
                <c:pt idx="0">
                  <c:v>Femme (N=142)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sécurisé'!$Q$19:$Q$21</c:f>
                <c:numCache>
                  <c:formatCode>0%</c:formatCode>
                  <c:ptCount val="3"/>
                  <c:pt idx="0">
                    <c:v>2.183098591549304E-2</c:v>
                  </c:pt>
                  <c:pt idx="1">
                    <c:v>6.7464788732394365E-2</c:v>
                  </c:pt>
                  <c:pt idx="2">
                    <c:v>3.0704225352112681E-2</c:v>
                  </c:pt>
                </c:numCache>
              </c:numRef>
            </c:plus>
            <c:minus>
              <c:numRef>
                <c:f>'Enterrements dignes et sécurisé'!$P$19:$P$21</c:f>
                <c:numCache>
                  <c:formatCode>0%</c:formatCode>
                  <c:ptCount val="3"/>
                  <c:pt idx="0">
                    <c:v>6.8169014084506985E-2</c:v>
                  </c:pt>
                  <c:pt idx="1">
                    <c:v>5.253521126760563E-2</c:v>
                  </c:pt>
                  <c:pt idx="2">
                    <c:v>3.9295774647887319E-2</c:v>
                  </c:pt>
                </c:numCache>
              </c:numRef>
            </c:minus>
            <c:spPr>
              <a:noFill/>
              <a:ln w="9525" cap="flat" cmpd="sng" algn="ctr">
                <a:solidFill>
                  <a:sysClr val="windowText" lastClr="000000"/>
                </a:solidFill>
                <a:round/>
              </a:ln>
              <a:effectLst/>
            </c:spPr>
          </c:errBars>
          <c:cat>
            <c:strRef>
              <c:f>'Enterrements dignes et sécurisé'!$K$19:$K$21</c:f>
              <c:strCache>
                <c:ptCount val="3"/>
                <c:pt idx="0">
                  <c:v>Oui</c:v>
                </c:pt>
                <c:pt idx="1">
                  <c:v>Non</c:v>
                </c:pt>
                <c:pt idx="2">
                  <c:v>Je ne sais pas</c:v>
                </c:pt>
              </c:strCache>
            </c:strRef>
          </c:cat>
          <c:val>
            <c:numRef>
              <c:f>'Enterrements dignes et sécurisé'!$O$19:$O$21</c:f>
              <c:numCache>
                <c:formatCode>0%</c:formatCode>
                <c:ptCount val="3"/>
                <c:pt idx="0">
                  <c:v>0.528169014084507</c:v>
                </c:pt>
                <c:pt idx="1">
                  <c:v>0.42253521126760563</c:v>
                </c:pt>
                <c:pt idx="2">
                  <c:v>4.9295774647887321E-2</c:v>
                </c:pt>
              </c:numCache>
            </c:numRef>
          </c:val>
          <c:extLst>
            <c:ext xmlns:c16="http://schemas.microsoft.com/office/drawing/2014/chart" uri="{C3380CC4-5D6E-409C-BE32-E72D297353CC}">
              <c16:uniqueId val="{00000002-C881-4065-A63D-207DBDEE5FBE}"/>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9843072331"/>
          <c:y val="8.7483639231059743E-2"/>
          <c:w val="0.24146681697953423"/>
          <c:h val="0.1692393604313429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baseline="0"/>
              <a:t>Reason for Not Agreeing to DHS (Family Member)</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3.8101492655761425E-2"/>
          <c:y val="0.10652680838522166"/>
          <c:w val="0.95058885939389159"/>
          <c:h val="0.56004024384636708"/>
        </c:manualLayout>
      </c:layout>
      <c:barChart>
        <c:barDir val="col"/>
        <c:grouping val="clustered"/>
        <c:varyColors val="0"/>
        <c:ser>
          <c:idx val="0"/>
          <c:order val="0"/>
          <c:tx>
            <c:strRef>
              <c:f>'Enterrements dignes et sécurisé'!$L$58</c:f>
              <c:strCache>
                <c:ptCount val="1"/>
                <c:pt idx="0">
                  <c:v>Homme (N=139)</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8C-4E4B-82AD-077F7523222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sécurisé'!$N$59:$N$66</c:f>
                <c:numCache>
                  <c:formatCode>0%</c:formatCode>
                  <c:ptCount val="8"/>
                  <c:pt idx="0">
                    <c:v>4.0863309352517987E-2</c:v>
                  </c:pt>
                  <c:pt idx="1">
                    <c:v>4.2086330935251798E-2</c:v>
                  </c:pt>
                  <c:pt idx="2">
                    <c:v>7.4892086330935248E-2</c:v>
                  </c:pt>
                  <c:pt idx="3">
                    <c:v>4.3309352517985594E-2</c:v>
                  </c:pt>
                  <c:pt idx="4">
                    <c:v>4.8561151079136694E-2</c:v>
                  </c:pt>
                  <c:pt idx="5">
                    <c:v>3.0503597122302162E-2</c:v>
                  </c:pt>
                  <c:pt idx="6">
                    <c:v>9.0143884892086357E-2</c:v>
                  </c:pt>
                  <c:pt idx="7">
                    <c:v>2.8417266187050361E-2</c:v>
                  </c:pt>
                </c:numCache>
              </c:numRef>
            </c:plus>
            <c:minus>
              <c:numRef>
                <c:f>'Enterrements dignes et sécurisé'!$M$59:$M$66</c:f>
                <c:numCache>
                  <c:formatCode>0%</c:formatCode>
                  <c:ptCount val="8"/>
                  <c:pt idx="0">
                    <c:v>2.9136690647482005E-2</c:v>
                  </c:pt>
                  <c:pt idx="1">
                    <c:v>4.7913669064748199E-2</c:v>
                  </c:pt>
                  <c:pt idx="2">
                    <c:v>5.1079136690647536E-3</c:v>
                  </c:pt>
                  <c:pt idx="3">
                    <c:v>8.6690647482014396E-2</c:v>
                  </c:pt>
                  <c:pt idx="4">
                    <c:v>7.1438848920863302E-2</c:v>
                  </c:pt>
                  <c:pt idx="5">
                    <c:v>4.949640287769784E-2</c:v>
                  </c:pt>
                  <c:pt idx="6">
                    <c:v>5.9856115107913666E-2</c:v>
                  </c:pt>
                  <c:pt idx="7">
                    <c:v>1.1582733812949641E-2</c:v>
                  </c:pt>
                </c:numCache>
              </c:numRef>
            </c:minus>
            <c:spPr>
              <a:noFill/>
              <a:ln w="9525" cap="flat" cmpd="sng" algn="ctr">
                <a:solidFill>
                  <a:schemeClr val="tx1"/>
                </a:solidFill>
                <a:round/>
              </a:ln>
              <a:effectLst/>
            </c:spPr>
          </c:errBars>
          <c:cat>
            <c:strRef>
              <c:f>'Enterrements dignes et sécurisé'!$K$59:$K$66</c:f>
              <c:strCache>
                <c:ptCount val="8"/>
                <c:pt idx="0">
                  <c:v>Je ne comprends pas le but des EDS</c:v>
                </c:pt>
                <c:pt idx="1">
                  <c:v>Les EDS ne respectent pas les normes et les pratiques d’inhumation de notre culture</c:v>
                </c:pt>
                <c:pt idx="2">
                  <c:v>Je veux pouvoir assister à l’inhumation et l’EDS ne le permet pas</c:v>
                </c:pt>
                <c:pt idx="3">
                  <c:v>Je ne connais pas les personnes qui s’occupent des EDS</c:v>
                </c:pt>
                <c:pt idx="4">
                  <c:v>Je ne fais pas confiance aux personnes en charge des EDS</c:v>
                </c:pt>
                <c:pt idx="5">
                  <c:v>Les personnes qui réalisent les EDS n’appartiennent pas à notre communauté</c:v>
                </c:pt>
                <c:pt idx="6">
                  <c:v>Je ne fais pas confiance aux personnes qui réalisent des EDS</c:v>
                </c:pt>
                <c:pt idx="7">
                  <c:v>Un membre de ma famille est mort d’une autre cause que la MVE, l’application de cette pratique est donc inutile</c:v>
                </c:pt>
              </c:strCache>
            </c:strRef>
          </c:cat>
          <c:val>
            <c:numRef>
              <c:f>'Enterrements dignes et sécurisé'!$L$59:$L$66</c:f>
              <c:numCache>
                <c:formatCode>0%</c:formatCode>
                <c:ptCount val="8"/>
                <c:pt idx="0">
                  <c:v>7.9136690647482008E-2</c:v>
                </c:pt>
                <c:pt idx="1">
                  <c:v>0.1079136690647482</c:v>
                </c:pt>
                <c:pt idx="2">
                  <c:v>0.11510791366906475</c:v>
                </c:pt>
                <c:pt idx="3">
                  <c:v>0.1366906474820144</c:v>
                </c:pt>
                <c:pt idx="4">
                  <c:v>0.20143884892086331</c:v>
                </c:pt>
                <c:pt idx="5">
                  <c:v>0.12949640287769784</c:v>
                </c:pt>
                <c:pt idx="6">
                  <c:v>0.17985611510791366</c:v>
                </c:pt>
                <c:pt idx="7">
                  <c:v>2.1582733812949641E-2</c:v>
                </c:pt>
              </c:numCache>
            </c:numRef>
          </c:val>
          <c:extLst>
            <c:ext xmlns:c16="http://schemas.microsoft.com/office/drawing/2014/chart" uri="{C3380CC4-5D6E-409C-BE32-E72D297353CC}">
              <c16:uniqueId val="{00000001-F78C-4E4B-82AD-077F7523222A}"/>
            </c:ext>
          </c:extLst>
        </c:ser>
        <c:ser>
          <c:idx val="2"/>
          <c:order val="1"/>
          <c:tx>
            <c:strRef>
              <c:f>'Enterrements dignes et sécurisé'!$O$58</c:f>
              <c:strCache>
                <c:ptCount val="1"/>
                <c:pt idx="0">
                  <c:v>Femme (N=108)</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sécurisé'!$Q$59:$Q$66</c:f>
                <c:numCache>
                  <c:formatCode>0%</c:formatCode>
                  <c:ptCount val="8"/>
                  <c:pt idx="0">
                    <c:v>3.0370370370370381E-2</c:v>
                  </c:pt>
                  <c:pt idx="1">
                    <c:v>4.8148148148148148E-2</c:v>
                  </c:pt>
                  <c:pt idx="2">
                    <c:v>8.6296296296296288E-2</c:v>
                  </c:pt>
                  <c:pt idx="3">
                    <c:v>1.2962962962962968E-2</c:v>
                  </c:pt>
                  <c:pt idx="4">
                    <c:v>2.2962962962962963E-2</c:v>
                  </c:pt>
                  <c:pt idx="5">
                    <c:v>4.7777777777777808E-2</c:v>
                  </c:pt>
                  <c:pt idx="6">
                    <c:v>4.7037037037037044E-2</c:v>
                  </c:pt>
                  <c:pt idx="7">
                    <c:v>1.2962962962962968E-2</c:v>
                  </c:pt>
                </c:numCache>
              </c:numRef>
            </c:plus>
            <c:minus>
              <c:numRef>
                <c:f>'Enterrements dignes et sécurisé'!$P$59:$P$66</c:f>
                <c:numCache>
                  <c:formatCode>0%</c:formatCode>
                  <c:ptCount val="8"/>
                  <c:pt idx="0">
                    <c:v>2.9629629629629617E-2</c:v>
                  </c:pt>
                  <c:pt idx="1">
                    <c:v>3.185185185185184E-2</c:v>
                  </c:pt>
                  <c:pt idx="2">
                    <c:v>3.370370370370368E-2</c:v>
                  </c:pt>
                  <c:pt idx="3">
                    <c:v>2.7037037037037033E-2</c:v>
                  </c:pt>
                  <c:pt idx="4">
                    <c:v>7.0370370370370361E-3</c:v>
                  </c:pt>
                  <c:pt idx="5">
                    <c:v>2.2222222222222199E-2</c:v>
                  </c:pt>
                  <c:pt idx="6">
                    <c:v>9.2962962962962969E-2</c:v>
                  </c:pt>
                  <c:pt idx="7">
                    <c:v>2.7037037037037033E-2</c:v>
                  </c:pt>
                </c:numCache>
              </c:numRef>
            </c:minus>
            <c:spPr>
              <a:noFill/>
              <a:ln w="9525" cap="flat" cmpd="sng" algn="ctr">
                <a:solidFill>
                  <a:sysClr val="windowText" lastClr="000000"/>
                </a:solidFill>
                <a:round/>
              </a:ln>
              <a:effectLst/>
            </c:spPr>
          </c:errBars>
          <c:cat>
            <c:strRef>
              <c:f>'Enterrements dignes et sécurisé'!$K$59:$K$66</c:f>
              <c:strCache>
                <c:ptCount val="8"/>
                <c:pt idx="0">
                  <c:v>Je ne comprends pas le but des EDS</c:v>
                </c:pt>
                <c:pt idx="1">
                  <c:v>Les EDS ne respectent pas les normes et les pratiques d’inhumation de notre culture</c:v>
                </c:pt>
                <c:pt idx="2">
                  <c:v>Je veux pouvoir assister à l’inhumation et l’EDS ne le permet pas</c:v>
                </c:pt>
                <c:pt idx="3">
                  <c:v>Je ne connais pas les personnes qui s’occupent des EDS</c:v>
                </c:pt>
                <c:pt idx="4">
                  <c:v>Je ne fais pas confiance aux personnes en charge des EDS</c:v>
                </c:pt>
                <c:pt idx="5">
                  <c:v>Les personnes qui réalisent les EDS n’appartiennent pas à notre communauté</c:v>
                </c:pt>
                <c:pt idx="6">
                  <c:v>Je ne fais pas confiance aux personnes qui réalisent des EDS</c:v>
                </c:pt>
                <c:pt idx="7">
                  <c:v>Un membre de ma famille est mort d’une autre cause que la MVE, l’application de cette pratique est donc inutile</c:v>
                </c:pt>
              </c:strCache>
            </c:strRef>
          </c:cat>
          <c:val>
            <c:numRef>
              <c:f>'Enterrements dignes et sécurisé'!$O$59:$O$66</c:f>
              <c:numCache>
                <c:formatCode>0%</c:formatCode>
                <c:ptCount val="8"/>
                <c:pt idx="0">
                  <c:v>0.12962962962962962</c:v>
                </c:pt>
                <c:pt idx="1">
                  <c:v>0.10185185185185185</c:v>
                </c:pt>
                <c:pt idx="2">
                  <c:v>0.20370370370370369</c:v>
                </c:pt>
                <c:pt idx="3">
                  <c:v>3.7037037037037035E-2</c:v>
                </c:pt>
                <c:pt idx="4">
                  <c:v>3.7037037037037035E-2</c:v>
                </c:pt>
                <c:pt idx="5">
                  <c:v>0.22222222222222221</c:v>
                </c:pt>
                <c:pt idx="6">
                  <c:v>0.21296296296296297</c:v>
                </c:pt>
                <c:pt idx="7">
                  <c:v>3.7037037037037035E-2</c:v>
                </c:pt>
              </c:numCache>
            </c:numRef>
          </c:val>
          <c:extLst>
            <c:ext xmlns:c16="http://schemas.microsoft.com/office/drawing/2014/chart" uri="{C3380CC4-5D6E-409C-BE32-E72D297353CC}">
              <c16:uniqueId val="{00000002-F78C-4E4B-82AD-077F7523222A}"/>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3982139898531971"/>
          <c:y val="2.4452109965060566E-2"/>
          <c:w val="0.15292562358785822"/>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Agree to DHS for Communi</a:t>
            </a:r>
            <a:r>
              <a:rPr lang="en-US" baseline="0"/>
              <a:t>ty Members</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01641600712519E-2"/>
          <c:y val="0.18850991727299909"/>
          <c:w val="0.91814974799101268"/>
          <c:h val="0.70717352735971306"/>
        </c:manualLayout>
      </c:layout>
      <c:barChart>
        <c:barDir val="col"/>
        <c:grouping val="clustered"/>
        <c:varyColors val="0"/>
        <c:ser>
          <c:idx val="0"/>
          <c:order val="0"/>
          <c:tx>
            <c:strRef>
              <c:f>'Enterrements dignes et sécurisé'!$L$74</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D-419F-AF78-E524344F397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sécurisé'!$N$75:$N$76</c:f>
                <c:numCache>
                  <c:formatCode>0%</c:formatCode>
                  <c:ptCount val="2"/>
                  <c:pt idx="0">
                    <c:v>4.7244094488189003E-2</c:v>
                  </c:pt>
                  <c:pt idx="1">
                    <c:v>1.2362204724409409E-2</c:v>
                  </c:pt>
                </c:numCache>
              </c:numRef>
            </c:plus>
            <c:minus>
              <c:numRef>
                <c:f>'Enterrements dignes et sécurisé'!$M$75:$M$76</c:f>
                <c:numCache>
                  <c:formatCode>0%</c:formatCode>
                  <c:ptCount val="2"/>
                  <c:pt idx="0">
                    <c:v>4.2755905511811021E-2</c:v>
                  </c:pt>
                  <c:pt idx="1">
                    <c:v>5.7637795275590542E-2</c:v>
                  </c:pt>
                </c:numCache>
              </c:numRef>
            </c:minus>
            <c:spPr>
              <a:noFill/>
              <a:ln w="9525" cap="flat" cmpd="sng" algn="ctr">
                <a:solidFill>
                  <a:schemeClr val="tx1"/>
                </a:solidFill>
                <a:round/>
              </a:ln>
              <a:effectLst/>
            </c:spPr>
          </c:errBars>
          <c:cat>
            <c:strRef>
              <c:f>'Enterrements dignes et sécurisé'!$K$75:$K$76</c:f>
              <c:strCache>
                <c:ptCount val="2"/>
                <c:pt idx="0">
                  <c:v>Oui</c:v>
                </c:pt>
                <c:pt idx="1">
                  <c:v>Non</c:v>
                </c:pt>
              </c:strCache>
            </c:strRef>
          </c:cat>
          <c:val>
            <c:numRef>
              <c:f>'Enterrements dignes et sécurisé'!$L$75:$L$76</c:f>
              <c:numCache>
                <c:formatCode>0%</c:formatCode>
                <c:ptCount val="2"/>
                <c:pt idx="0">
                  <c:v>0.452755905511811</c:v>
                </c:pt>
                <c:pt idx="1">
                  <c:v>0.39763779527559057</c:v>
                </c:pt>
              </c:numCache>
            </c:numRef>
          </c:val>
          <c:extLst>
            <c:ext xmlns:c16="http://schemas.microsoft.com/office/drawing/2014/chart" uri="{C3380CC4-5D6E-409C-BE32-E72D297353CC}">
              <c16:uniqueId val="{00000001-503D-419F-AF78-E524344F3977}"/>
            </c:ext>
          </c:extLst>
        </c:ser>
        <c:ser>
          <c:idx val="3"/>
          <c:order val="1"/>
          <c:tx>
            <c:strRef>
              <c:f>'Enterrements dignes et sécurisé'!$O$74</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sécurisé'!$Q$75:$Q$76</c:f>
                <c:numCache>
                  <c:formatCode>0%</c:formatCode>
                  <c:ptCount val="2"/>
                  <c:pt idx="0">
                    <c:v>2.7235772357723564E-2</c:v>
                  </c:pt>
                  <c:pt idx="1">
                    <c:v>7.1626016260162573E-2</c:v>
                  </c:pt>
                </c:numCache>
              </c:numRef>
            </c:plus>
            <c:minus>
              <c:numRef>
                <c:f>'Enterrements dignes et sécurisé'!$P$75:$P$76</c:f>
                <c:numCache>
                  <c:formatCode>0%</c:formatCode>
                  <c:ptCount val="2"/>
                  <c:pt idx="0">
                    <c:v>3.2764227642276433E-2</c:v>
                  </c:pt>
                  <c:pt idx="1">
                    <c:v>3.8373983739837414E-2</c:v>
                  </c:pt>
                </c:numCache>
              </c:numRef>
            </c:minus>
            <c:spPr>
              <a:noFill/>
              <a:ln w="9525" cap="flat" cmpd="sng" algn="ctr">
                <a:solidFill>
                  <a:sysClr val="windowText" lastClr="000000"/>
                </a:solidFill>
                <a:round/>
              </a:ln>
              <a:effectLst/>
            </c:spPr>
          </c:errBars>
          <c:cat>
            <c:strRef>
              <c:f>'Enterrements dignes et sécurisé'!$K$75:$K$76</c:f>
              <c:strCache>
                <c:ptCount val="2"/>
                <c:pt idx="0">
                  <c:v>Oui</c:v>
                </c:pt>
                <c:pt idx="1">
                  <c:v>Non</c:v>
                </c:pt>
              </c:strCache>
            </c:strRef>
          </c:cat>
          <c:val>
            <c:numRef>
              <c:f>'Enterrements dignes et sécurisé'!$O$75:$O$76</c:f>
              <c:numCache>
                <c:formatCode>0%</c:formatCode>
                <c:ptCount val="2"/>
                <c:pt idx="0">
                  <c:v>0.42276422764227645</c:v>
                </c:pt>
                <c:pt idx="1">
                  <c:v>0.3983739837398374</c:v>
                </c:pt>
              </c:numCache>
            </c:numRef>
          </c:val>
          <c:extLst>
            <c:ext xmlns:c16="http://schemas.microsoft.com/office/drawing/2014/chart" uri="{C3380CC4-5D6E-409C-BE32-E72D297353CC}">
              <c16:uniqueId val="{00000002-503D-419F-AF78-E524344F3977}"/>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5098202656"/>
          <c:y val="2.0554815263476685E-2"/>
          <c:w val="0.24146690225115669"/>
          <c:h val="0.1840222895215021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Opinion</a:t>
            </a:r>
            <a:r>
              <a:rPr lang="en-US" baseline="0"/>
              <a:t> of DHS</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01641600712519E-2"/>
          <c:y val="0.18850991727299909"/>
          <c:w val="0.91814974799101268"/>
          <c:h val="0.70717352735971306"/>
        </c:manualLayout>
      </c:layout>
      <c:barChart>
        <c:barDir val="col"/>
        <c:grouping val="clustered"/>
        <c:varyColors val="0"/>
        <c:ser>
          <c:idx val="0"/>
          <c:order val="0"/>
          <c:tx>
            <c:strRef>
              <c:f>'Enterrements dignes et sécurisé'!$L$28</c:f>
              <c:strCache>
                <c:ptCount val="1"/>
                <c:pt idx="0">
                  <c:v>Homme (N=80)</c:v>
                </c:pt>
              </c:strCache>
            </c:strRef>
          </c:tx>
          <c:spPr>
            <a:solidFill>
              <a:srgbClr val="4472C4">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sécurisé'!$N$29:$N$30</c:f>
                <c:numCache>
                  <c:formatCode>0%</c:formatCode>
                  <c:ptCount val="2"/>
                  <c:pt idx="0">
                    <c:v>5.5000000000000049E-2</c:v>
                  </c:pt>
                  <c:pt idx="1">
                    <c:v>7.4999999999999956E-2</c:v>
                  </c:pt>
                </c:numCache>
              </c:numRef>
            </c:plus>
            <c:minus>
              <c:numRef>
                <c:f>'Enterrements dignes et sécurisé'!$M$29:$M$30</c:f>
                <c:numCache>
                  <c:formatCode>0%</c:formatCode>
                  <c:ptCount val="2"/>
                  <c:pt idx="0">
                    <c:v>7.4999999999999956E-2</c:v>
                  </c:pt>
                  <c:pt idx="1">
                    <c:v>6.500000000000003E-2</c:v>
                  </c:pt>
                </c:numCache>
              </c:numRef>
            </c:minus>
            <c:spPr>
              <a:noFill/>
              <a:ln w="9525" cap="flat" cmpd="sng" algn="ctr">
                <a:solidFill>
                  <a:schemeClr val="tx1"/>
                </a:solidFill>
                <a:round/>
              </a:ln>
              <a:effectLst/>
            </c:spPr>
          </c:errBars>
          <c:cat>
            <c:strRef>
              <c:f>'Enterrements dignes et sécurisé'!$K$29:$K$30</c:f>
              <c:strCache>
                <c:ptCount val="2"/>
                <c:pt idx="0">
                  <c:v>Une bonne pratique </c:v>
                </c:pt>
                <c:pt idx="1">
                  <c:v>Une mauvaise pratique </c:v>
                </c:pt>
              </c:strCache>
            </c:strRef>
          </c:cat>
          <c:val>
            <c:numRef>
              <c:f>'Enterrements dignes et sécurisé'!$L$29:$L$30</c:f>
              <c:numCache>
                <c:formatCode>0%</c:formatCode>
                <c:ptCount val="2"/>
                <c:pt idx="0">
                  <c:v>0.72499999999999998</c:v>
                </c:pt>
                <c:pt idx="1">
                  <c:v>0.27500000000000002</c:v>
                </c:pt>
              </c:numCache>
            </c:numRef>
          </c:val>
          <c:extLst>
            <c:ext xmlns:c16="http://schemas.microsoft.com/office/drawing/2014/chart" uri="{C3380CC4-5D6E-409C-BE32-E72D297353CC}">
              <c16:uniqueId val="{00000001-3B1B-43DF-9502-EF8E97942888}"/>
            </c:ext>
          </c:extLst>
        </c:ser>
        <c:ser>
          <c:idx val="2"/>
          <c:order val="1"/>
          <c:tx>
            <c:strRef>
              <c:f>'Enterrements dignes et sécurisé'!$O$28</c:f>
              <c:strCache>
                <c:ptCount val="1"/>
                <c:pt idx="0">
                  <c:v>Femme (N=75)</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sécurisé'!$Q$29:$Q$30</c:f>
                <c:numCache>
                  <c:formatCode>0%</c:formatCode>
                  <c:ptCount val="2"/>
                  <c:pt idx="0">
                    <c:v>7.999999999999996E-2</c:v>
                  </c:pt>
                  <c:pt idx="1">
                    <c:v>3.999999999999998E-2</c:v>
                  </c:pt>
                </c:numCache>
              </c:numRef>
            </c:plus>
            <c:minus>
              <c:numRef>
                <c:f>'Enterrements dignes et sécurisé'!$P$29:$P$30</c:f>
                <c:numCache>
                  <c:formatCode>0%</c:formatCode>
                  <c:ptCount val="2"/>
                  <c:pt idx="0">
                    <c:v>7.0000000000000062E-2</c:v>
                  </c:pt>
                  <c:pt idx="1">
                    <c:v>4.9999999999999989E-2</c:v>
                  </c:pt>
                </c:numCache>
              </c:numRef>
            </c:minus>
            <c:spPr>
              <a:noFill/>
              <a:ln w="9525" cap="flat" cmpd="sng" algn="ctr">
                <a:solidFill>
                  <a:sysClr val="windowText" lastClr="000000"/>
                </a:solidFill>
                <a:round/>
              </a:ln>
              <a:effectLst/>
            </c:spPr>
          </c:errBars>
          <c:cat>
            <c:strRef>
              <c:f>'Enterrements dignes et sécurisé'!$K$29:$K$30</c:f>
              <c:strCache>
                <c:ptCount val="2"/>
                <c:pt idx="0">
                  <c:v>Une bonne pratique </c:v>
                </c:pt>
                <c:pt idx="1">
                  <c:v>Une mauvaise pratique </c:v>
                </c:pt>
              </c:strCache>
            </c:strRef>
          </c:cat>
          <c:val>
            <c:numRef>
              <c:f>'Enterrements dignes et sécurisé'!$O$29:$O$30</c:f>
              <c:numCache>
                <c:formatCode>0%</c:formatCode>
                <c:ptCount val="2"/>
                <c:pt idx="0">
                  <c:v>0.68</c:v>
                </c:pt>
                <c:pt idx="1">
                  <c:v>0.32</c:v>
                </c:pt>
              </c:numCache>
            </c:numRef>
          </c:val>
          <c:extLst>
            <c:ext xmlns:c16="http://schemas.microsoft.com/office/drawing/2014/chart" uri="{C3380CC4-5D6E-409C-BE32-E72D297353CC}">
              <c16:uniqueId val="{00000009-3B1B-43DF-9502-EF8E97942888}"/>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13178259596"/>
          <c:y val="5.8933283677378157E-2"/>
          <c:w val="0.24146684901797347"/>
          <c:h val="0.212121195999148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Agree to DHS for Family Members</a:t>
            </a:r>
            <a:endParaRPr lang="en-US" baseline="0">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7.3884923988253137E-2"/>
          <c:w val="0.91609317901809151"/>
          <c:h val="0.77463932419128578"/>
        </c:manualLayout>
      </c:layout>
      <c:barChart>
        <c:barDir val="col"/>
        <c:grouping val="clustered"/>
        <c:varyColors val="0"/>
        <c:ser>
          <c:idx val="0"/>
          <c:order val="0"/>
          <c:tx>
            <c:strRef>
              <c:f>'Enterrements dignes et sécurisé'!$L$47</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sécurisé'!$N$48:$N$50</c:f>
                <c:numCache>
                  <c:formatCode>0%</c:formatCode>
                  <c:ptCount val="3"/>
                  <c:pt idx="0">
                    <c:v>3.7244094488188995E-2</c:v>
                  </c:pt>
                  <c:pt idx="1">
                    <c:v>4.9291338582677147E-2</c:v>
                  </c:pt>
                  <c:pt idx="2">
                    <c:v>4.3464566929133863E-2</c:v>
                  </c:pt>
                </c:numCache>
              </c:numRef>
            </c:plus>
            <c:minus>
              <c:numRef>
                <c:f>'Enterrements dignes et sécurisé'!$M$48:$M$50</c:f>
                <c:numCache>
                  <c:formatCode>0%</c:formatCode>
                  <c:ptCount val="3"/>
                  <c:pt idx="0">
                    <c:v>3.2755905511811012E-2</c:v>
                  </c:pt>
                  <c:pt idx="1">
                    <c:v>7.0708661417322849E-2</c:v>
                  </c:pt>
                  <c:pt idx="2">
                    <c:v>4.6535433070866133E-2</c:v>
                  </c:pt>
                </c:numCache>
              </c:numRef>
            </c:minus>
            <c:spPr>
              <a:noFill/>
              <a:ln w="9525" cap="flat" cmpd="sng" algn="ctr">
                <a:solidFill>
                  <a:schemeClr val="tx1"/>
                </a:solidFill>
                <a:round/>
              </a:ln>
              <a:effectLst/>
            </c:spPr>
          </c:errBars>
          <c:cat>
            <c:strRef>
              <c:f>'Enterrements dignes et sécurisé'!$K$48:$K$50</c:f>
              <c:strCache>
                <c:ptCount val="3"/>
                <c:pt idx="0">
                  <c:v>Oui</c:v>
                </c:pt>
                <c:pt idx="1">
                  <c:v>Non</c:v>
                </c:pt>
                <c:pt idx="2">
                  <c:v>Je ne sais pas</c:v>
                </c:pt>
              </c:strCache>
            </c:strRef>
          </c:cat>
          <c:val>
            <c:numRef>
              <c:f>'Enterrements dignes et sécurisé'!$L$48:$L$50</c:f>
              <c:numCache>
                <c:formatCode>0%</c:formatCode>
                <c:ptCount val="3"/>
                <c:pt idx="0">
                  <c:v>0.452755905511811</c:v>
                </c:pt>
                <c:pt idx="1">
                  <c:v>0.33070866141732286</c:v>
                </c:pt>
                <c:pt idx="2">
                  <c:v>0.21653543307086615</c:v>
                </c:pt>
              </c:numCache>
            </c:numRef>
          </c:val>
          <c:extLst>
            <c:ext xmlns:c16="http://schemas.microsoft.com/office/drawing/2014/chart" uri="{C3380CC4-5D6E-409C-BE32-E72D297353CC}">
              <c16:uniqueId val="{00000001-8677-4F3B-BF72-EF68F46A4BF1}"/>
            </c:ext>
          </c:extLst>
        </c:ser>
        <c:ser>
          <c:idx val="3"/>
          <c:order val="1"/>
          <c:tx>
            <c:strRef>
              <c:f>'Enterrements dignes et sécurisé'!$O$47</c:f>
              <c:strCache>
                <c:ptCount val="1"/>
                <c:pt idx="0">
                  <c:v>Femme (N=246)</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sécurisé'!$Q$48:$Q$50</c:f>
                <c:numCache>
                  <c:formatCode>0%</c:formatCode>
                  <c:ptCount val="3"/>
                  <c:pt idx="0">
                    <c:v>6.9024390243902389E-2</c:v>
                  </c:pt>
                  <c:pt idx="1">
                    <c:v>1.7642276422764225E-2</c:v>
                  </c:pt>
                  <c:pt idx="2">
                    <c:v>4.3333333333333335E-2</c:v>
                  </c:pt>
                </c:numCache>
              </c:numRef>
            </c:plus>
            <c:minus>
              <c:numRef>
                <c:f>'Enterrements dignes et sécurisé'!$P$48:$P$50</c:f>
                <c:numCache>
                  <c:formatCode>0%</c:formatCode>
                  <c:ptCount val="3"/>
                  <c:pt idx="0">
                    <c:v>6.0975609756097615E-2</c:v>
                  </c:pt>
                  <c:pt idx="1">
                    <c:v>0.10235772357723574</c:v>
                  </c:pt>
                  <c:pt idx="2">
                    <c:v>1.6666666666666663E-2</c:v>
                  </c:pt>
                </c:numCache>
              </c:numRef>
            </c:minus>
            <c:spPr>
              <a:noFill/>
              <a:ln w="9525" cap="flat" cmpd="sng" algn="ctr">
                <a:solidFill>
                  <a:schemeClr val="tx1"/>
                </a:solidFill>
                <a:round/>
              </a:ln>
              <a:effectLst/>
            </c:spPr>
          </c:errBars>
          <c:cat>
            <c:strRef>
              <c:f>'Enterrements dignes et sécurisé'!$K$48:$K$50</c:f>
              <c:strCache>
                <c:ptCount val="3"/>
                <c:pt idx="0">
                  <c:v>Oui</c:v>
                </c:pt>
                <c:pt idx="1">
                  <c:v>Non</c:v>
                </c:pt>
                <c:pt idx="2">
                  <c:v>Je ne sais pas</c:v>
                </c:pt>
              </c:strCache>
            </c:strRef>
          </c:cat>
          <c:val>
            <c:numRef>
              <c:f>'Enterrements dignes et sécurisé'!$O$48:$O$50</c:f>
              <c:numCache>
                <c:formatCode>0%</c:formatCode>
                <c:ptCount val="3"/>
                <c:pt idx="0">
                  <c:v>0.56097560975609762</c:v>
                </c:pt>
                <c:pt idx="1">
                  <c:v>0.27235772357723576</c:v>
                </c:pt>
                <c:pt idx="2">
                  <c:v>0.16666666666666666</c:v>
                </c:pt>
              </c:numCache>
            </c:numRef>
          </c:val>
          <c:extLst>
            <c:ext xmlns:c16="http://schemas.microsoft.com/office/drawing/2014/chart" uri="{C3380CC4-5D6E-409C-BE32-E72D297353CC}">
              <c16:uniqueId val="{00000006-8677-4F3B-BF72-EF68F46A4BF1}"/>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2488644707192951"/>
          <c:y val="6.0130018992478301E-2"/>
          <c:w val="0.26250635069330158"/>
          <c:h val="0.193357931521099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principale</a:t>
            </a:r>
            <a:r>
              <a:rPr lang="en-US" baseline="0">
                <a:solidFill>
                  <a:schemeClr val="tx1"/>
                </a:solidFill>
              </a:rPr>
              <a:t> parlee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438030968392539E-2"/>
          <c:y val="0.22300368747999758"/>
          <c:w val="0.91609317901809151"/>
          <c:h val="0.66773696356987877"/>
        </c:manualLayout>
      </c:layout>
      <c:barChart>
        <c:barDir val="col"/>
        <c:grouping val="clustered"/>
        <c:varyColors val="0"/>
        <c:ser>
          <c:idx val="0"/>
          <c:order val="0"/>
          <c:tx>
            <c:strRef>
              <c:f>'Profil de l''enquete'!$L$72</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l''enquete'!$N$73:$N$76</c:f>
                <c:numCache>
                  <c:formatCode>0%</c:formatCode>
                  <c:ptCount val="4"/>
                  <c:pt idx="0">
                    <c:v>9.4881889763779523E-2</c:v>
                  </c:pt>
                  <c:pt idx="1">
                    <c:v>8.1181102362204771E-2</c:v>
                  </c:pt>
                  <c:pt idx="2">
                    <c:v>0.102992125984252</c:v>
                  </c:pt>
                  <c:pt idx="3">
                    <c:v>7.0944881889763778E-2</c:v>
                  </c:pt>
                </c:numCache>
              </c:numRef>
            </c:plus>
            <c:minus>
              <c:numRef>
                <c:f>'Profil de l''enquete'!$M$73:$M$76</c:f>
                <c:numCache>
                  <c:formatCode>0%</c:formatCode>
                  <c:ptCount val="4"/>
                  <c:pt idx="0">
                    <c:v>1.5118110236220471E-2</c:v>
                  </c:pt>
                  <c:pt idx="1">
                    <c:v>8.8818897637795269E-2</c:v>
                  </c:pt>
                  <c:pt idx="2">
                    <c:v>1.7007874015748048E-2</c:v>
                  </c:pt>
                  <c:pt idx="3">
                    <c:v>1.9055118110236219E-2</c:v>
                  </c:pt>
                </c:numCache>
              </c:numRef>
            </c:minus>
            <c:spPr>
              <a:noFill/>
              <a:ln w="0" cap="flat" cmpd="sng" algn="ctr">
                <a:solidFill>
                  <a:schemeClr val="tx1"/>
                </a:solidFill>
                <a:round/>
              </a:ln>
              <a:effectLst/>
            </c:spPr>
          </c:errBars>
          <c:cat>
            <c:strRef>
              <c:f>'Profil de l''enquete'!$K$73:$K$76</c:f>
              <c:strCache>
                <c:ptCount val="4"/>
                <c:pt idx="0">
                  <c:v>Langue 1</c:v>
                </c:pt>
                <c:pt idx="1">
                  <c:v>Langue 2</c:v>
                </c:pt>
                <c:pt idx="2">
                  <c:v>Langue 3</c:v>
                </c:pt>
                <c:pt idx="3">
                  <c:v>Autre</c:v>
                </c:pt>
              </c:strCache>
            </c:strRef>
          </c:cat>
          <c:val>
            <c:numRef>
              <c:f>'Profil de l''enquete'!$L$73:$L$76</c:f>
              <c:numCache>
                <c:formatCode>0%</c:formatCode>
                <c:ptCount val="4"/>
                <c:pt idx="0">
                  <c:v>5.5118110236220472E-2</c:v>
                </c:pt>
                <c:pt idx="1">
                  <c:v>0.44881889763779526</c:v>
                </c:pt>
                <c:pt idx="2">
                  <c:v>0.43700787401574803</c:v>
                </c:pt>
                <c:pt idx="3">
                  <c:v>5.905511811023622E-2</c:v>
                </c:pt>
              </c:numCache>
            </c:numRef>
          </c:val>
          <c:extLst>
            <c:ext xmlns:c16="http://schemas.microsoft.com/office/drawing/2014/chart" uri="{C3380CC4-5D6E-409C-BE32-E72D297353CC}">
              <c16:uniqueId val="{00000000-753F-4FBD-9A70-EDFDAC62D312}"/>
            </c:ext>
          </c:extLst>
        </c:ser>
        <c:ser>
          <c:idx val="1"/>
          <c:order val="1"/>
          <c:spPr>
            <a:solidFill>
              <a:schemeClr val="accent2">
                <a:tint val="70000"/>
              </a:schemeClr>
            </a:solidFill>
            <a:ln>
              <a:noFill/>
            </a:ln>
            <a:effectLst/>
          </c:spPr>
          <c:invertIfNegative val="0"/>
          <c:cat>
            <c:strRef>
              <c:f>'[1]Profil de l''enquete'!$K$73:$K$76</c:f>
              <c:strCache>
                <c:ptCount val="4"/>
                <c:pt idx="0">
                  <c:v>Langue 1</c:v>
                </c:pt>
                <c:pt idx="1">
                  <c:v>Langue 2</c:v>
                </c:pt>
                <c:pt idx="2">
                  <c:v>Langue 3</c:v>
                </c:pt>
                <c:pt idx="3">
                  <c:v>Autre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753F-4FBD-9A70-EDFDAC62D312}"/>
            </c:ext>
          </c:extLst>
        </c:ser>
        <c:ser>
          <c:idx val="4"/>
          <c:order val="4"/>
          <c:spPr>
            <a:solidFill>
              <a:schemeClr val="accent2">
                <a:shade val="70000"/>
              </a:schemeClr>
            </a:solidFill>
            <a:ln>
              <a:noFill/>
            </a:ln>
            <a:effectLst/>
          </c:spPr>
          <c:invertIfNegative val="0"/>
          <c:cat>
            <c:strRef>
              <c:f>'[1]Profil de l''enquete'!$K$73:$K$76</c:f>
              <c:strCache>
                <c:ptCount val="4"/>
                <c:pt idx="0">
                  <c:v>Langue 1</c:v>
                </c:pt>
                <c:pt idx="1">
                  <c:v>Langue 2</c:v>
                </c:pt>
                <c:pt idx="2">
                  <c:v>Langue 3</c:v>
                </c:pt>
                <c:pt idx="3">
                  <c:v>Autre</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753F-4FBD-9A70-EDFDAC62D312}"/>
            </c:ext>
          </c:extLst>
        </c:ser>
        <c:ser>
          <c:idx val="5"/>
          <c:order val="5"/>
          <c:tx>
            <c:strRef>
              <c:f>'Profil de l''enquete'!$O$72</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l''enquete'!$Q$73:$Q$76</c:f>
                <c:numCache>
                  <c:formatCode>0%</c:formatCode>
                  <c:ptCount val="4"/>
                  <c:pt idx="0">
                    <c:v>5.5691056910569137E-2</c:v>
                  </c:pt>
                  <c:pt idx="1">
                    <c:v>4.2764227642276414E-2</c:v>
                  </c:pt>
                  <c:pt idx="2">
                    <c:v>6.6422764227642261E-2</c:v>
                  </c:pt>
                  <c:pt idx="3">
                    <c:v>8.5121951219512215E-2</c:v>
                  </c:pt>
                </c:numCache>
              </c:numRef>
            </c:plus>
            <c:minus>
              <c:numRef>
                <c:f>'Profil de l''enquete'!$P$73:$P$76</c:f>
                <c:numCache>
                  <c:formatCode>0%</c:formatCode>
                  <c:ptCount val="4"/>
                  <c:pt idx="0">
                    <c:v>1.430894308943087E-2</c:v>
                  </c:pt>
                  <c:pt idx="1">
                    <c:v>1.7235772357723583E-2</c:v>
                  </c:pt>
                  <c:pt idx="2">
                    <c:v>6.3577235772357715E-2</c:v>
                  </c:pt>
                  <c:pt idx="3">
                    <c:v>1.4878048780487818E-2</c:v>
                  </c:pt>
                </c:numCache>
              </c:numRef>
            </c:minus>
            <c:spPr>
              <a:noFill/>
              <a:ln w="0" cap="flat" cmpd="sng" algn="ctr">
                <a:solidFill>
                  <a:schemeClr val="tx1"/>
                </a:solidFill>
                <a:round/>
              </a:ln>
              <a:effectLst/>
            </c:spPr>
          </c:errBars>
          <c:cat>
            <c:strRef>
              <c:f>'Profil de l''enquete'!$K$73:$K$76</c:f>
              <c:strCache>
                <c:ptCount val="4"/>
                <c:pt idx="0">
                  <c:v>Langue 1</c:v>
                </c:pt>
                <c:pt idx="1">
                  <c:v>Langue 2</c:v>
                </c:pt>
                <c:pt idx="2">
                  <c:v>Langue 3</c:v>
                </c:pt>
                <c:pt idx="3">
                  <c:v>Autre</c:v>
                </c:pt>
              </c:strCache>
            </c:strRef>
          </c:cat>
          <c:val>
            <c:numRef>
              <c:f>'Profil de l''enquete'!$O$73:$O$76</c:f>
              <c:numCache>
                <c:formatCode>0%</c:formatCode>
                <c:ptCount val="4"/>
                <c:pt idx="0">
                  <c:v>0.39430894308943087</c:v>
                </c:pt>
                <c:pt idx="1">
                  <c:v>7.7235772357723581E-2</c:v>
                </c:pt>
                <c:pt idx="2">
                  <c:v>0.22357723577235772</c:v>
                </c:pt>
                <c:pt idx="3">
                  <c:v>0.3048780487804878</c:v>
                </c:pt>
              </c:numCache>
            </c:numRef>
          </c:val>
          <c:extLst>
            <c:ext xmlns:c16="http://schemas.microsoft.com/office/drawing/2014/chart" uri="{C3380CC4-5D6E-409C-BE32-E72D297353CC}">
              <c16:uniqueId val="{00000002-753F-4FBD-9A70-EDFDAC62D31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l''enquete'!$K$73:$K$76</c15:sqref>
                        </c15:formulaRef>
                      </c:ext>
                    </c:extLst>
                    <c:strCache>
                      <c:ptCount val="4"/>
                      <c:pt idx="0">
                        <c:v>Langue 1</c:v>
                      </c:pt>
                      <c:pt idx="1">
                        <c:v>Langue 2</c:v>
                      </c:pt>
                      <c:pt idx="2">
                        <c:v>Langue 3</c:v>
                      </c:pt>
                      <c:pt idx="3">
                        <c:v>Autre</c:v>
                      </c:pt>
                    </c:strCache>
                  </c:strRef>
                </c:cat>
                <c:val>
                  <c:numRef>
                    <c:extLst>
                      <c:ext uri="{02D57815-91ED-43cb-92C2-25804820EDAC}">
                        <c15:formulaRef>
                          <c15:sqref>'Profil de l''enquete'!$M$21:$M$23</c15:sqref>
                        </c15:formulaRef>
                      </c:ext>
                    </c:extLst>
                    <c:numCache>
                      <c:formatCode>0%</c:formatCode>
                      <c:ptCount val="3"/>
                      <c:pt idx="0">
                        <c:v>1.7244094488188977E-2</c:v>
                      </c:pt>
                      <c:pt idx="1">
                        <c:v>2.6299212598425201E-2</c:v>
                      </c:pt>
                      <c:pt idx="2">
                        <c:v>2.0472440944881876E-2</c:v>
                      </c:pt>
                    </c:numCache>
                  </c:numRef>
                </c:val>
                <c:extLst>
                  <c:ext xmlns:c16="http://schemas.microsoft.com/office/drawing/2014/chart" uri="{C3380CC4-5D6E-409C-BE32-E72D297353CC}">
                    <c16:uniqueId val="{00000004-753F-4FBD-9A70-EDFDAC62D312}"/>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l''enquete'!$K$73:$K$76</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de l''enquete'!$N$21:$N$23</c15:sqref>
                        </c15:formulaRef>
                      </c:ext>
                    </c:extLst>
                    <c:numCache>
                      <c:formatCode>0%</c:formatCode>
                      <c:ptCount val="3"/>
                      <c:pt idx="0">
                        <c:v>7.275590551181102E-2</c:v>
                      </c:pt>
                      <c:pt idx="1">
                        <c:v>6.370078740157481E-2</c:v>
                      </c:pt>
                      <c:pt idx="2">
                        <c:v>4.9527559055118131E-2</c:v>
                      </c:pt>
                    </c:numCache>
                  </c:numRef>
                </c:val>
                <c:extLst xmlns:c15="http://schemas.microsoft.com/office/drawing/2012/chart">
                  <c:ext xmlns:c16="http://schemas.microsoft.com/office/drawing/2014/chart" uri="{C3380CC4-5D6E-409C-BE32-E72D297353CC}">
                    <c16:uniqueId val="{00000005-753F-4FBD-9A70-EDFDAC62D31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529570065841547"/>
          <c:y val="8.1993054599676388E-2"/>
          <c:w val="0.19038194346683379"/>
          <c:h val="0.2432266579277410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baseline="0"/>
              <a:t>Reason for Not Agreeing to DHS (Community Member)</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3.3875990227996963E-2"/>
          <c:y val="9.6009577301222615E-2"/>
          <c:w val="0.95058885939389159"/>
          <c:h val="0.56344189939926559"/>
        </c:manualLayout>
      </c:layout>
      <c:barChart>
        <c:barDir val="col"/>
        <c:grouping val="clustered"/>
        <c:varyColors val="0"/>
        <c:ser>
          <c:idx val="0"/>
          <c:order val="0"/>
          <c:tx>
            <c:strRef>
              <c:f>'Enterrements dignes et sécurisé'!$L$84</c:f>
              <c:strCache>
                <c:ptCount val="1"/>
                <c:pt idx="0">
                  <c:v>Homme (N=139)</c:v>
                </c:pt>
              </c:strCache>
            </c:strRef>
          </c:tx>
          <c:spPr>
            <a:solidFill>
              <a:srgbClr val="4472C4">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sécurisé'!$N$85:$N$92</c:f>
                <c:numCache>
                  <c:formatCode>0%</c:formatCode>
                  <c:ptCount val="8"/>
                  <c:pt idx="0">
                    <c:v>3.0143884892086331E-2</c:v>
                  </c:pt>
                  <c:pt idx="1">
                    <c:v>3.928057553956836E-2</c:v>
                  </c:pt>
                  <c:pt idx="2">
                    <c:v>1.5611510791366905E-2</c:v>
                  </c:pt>
                  <c:pt idx="3">
                    <c:v>2.97841726618705E-2</c:v>
                  </c:pt>
                  <c:pt idx="4">
                    <c:v>9.8920863309352514E-2</c:v>
                  </c:pt>
                  <c:pt idx="5">
                    <c:v>2.3309352517985604E-2</c:v>
                  </c:pt>
                  <c:pt idx="6">
                    <c:v>6.014388489208633E-2</c:v>
                  </c:pt>
                  <c:pt idx="7">
                    <c:v>3.280575539568345E-2</c:v>
                  </c:pt>
                </c:numCache>
              </c:numRef>
            </c:plus>
            <c:minus>
              <c:numRef>
                <c:f>'Enterrements dignes et sécurisé'!$M$85:$M$92</c:f>
                <c:numCache>
                  <c:formatCode>0%</c:formatCode>
                  <c:ptCount val="8"/>
                  <c:pt idx="0">
                    <c:v>2.9856115107913667E-2</c:v>
                  </c:pt>
                  <c:pt idx="1">
                    <c:v>4.0719424460431655E-2</c:v>
                  </c:pt>
                  <c:pt idx="2">
                    <c:v>1.4388489208633094E-2</c:v>
                  </c:pt>
                  <c:pt idx="3">
                    <c:v>4.0215827338129506E-2</c:v>
                  </c:pt>
                  <c:pt idx="4">
                    <c:v>2.1079136690647482E-2</c:v>
                  </c:pt>
                  <c:pt idx="5">
                    <c:v>6.6906474820143946E-3</c:v>
                  </c:pt>
                  <c:pt idx="6">
                    <c:v>5.9856115107913666E-2</c:v>
                  </c:pt>
                  <c:pt idx="7">
                    <c:v>-2.8057553956834531E-3</c:v>
                  </c:pt>
                </c:numCache>
              </c:numRef>
            </c:minus>
            <c:spPr>
              <a:noFill/>
              <a:ln w="9525" cap="flat" cmpd="sng" algn="ctr">
                <a:solidFill>
                  <a:schemeClr val="tx1"/>
                </a:solidFill>
                <a:round/>
              </a:ln>
              <a:effectLst/>
            </c:spPr>
          </c:errBars>
          <c:cat>
            <c:strRef>
              <c:f>'Enterrements dignes et sécurisé'!$K$85:$K$92</c:f>
              <c:strCache>
                <c:ptCount val="8"/>
                <c:pt idx="0">
                  <c:v>Les décès non suspectés ou non confirmés comme ayant été provoqués par la MVE ne devraient pas respecter les EDS</c:v>
                </c:pt>
                <c:pt idx="1">
                  <c:v>Je ne comprends pas le but des EDS</c:v>
                </c:pt>
                <c:pt idx="2">
                  <c:v>Les EDS ne respectent pas les normes et les pratiques d’inhumation de notre culture</c:v>
                </c:pt>
                <c:pt idx="3">
                  <c:v>Je veux pouvoir assister à l’inhumation et l’EDS ne le permet pas</c:v>
                </c:pt>
                <c:pt idx="4">
                  <c:v>Je ne connais pas les personnes qui réalisent les EDS</c:v>
                </c:pt>
                <c:pt idx="5">
                  <c:v>Les personnes qui réalisent les EDS n’appartiennent pas à notre communauté</c:v>
                </c:pt>
                <c:pt idx="6">
                  <c:v>Je ne fais pas confiance aux personnes qui réalisent des EDS</c:v>
                </c:pt>
                <c:pt idx="7">
                  <c:v>Autre</c:v>
                </c:pt>
              </c:strCache>
            </c:strRef>
          </c:cat>
          <c:val>
            <c:numRef>
              <c:f>'Enterrements dignes et sécurisé'!$L$85:$L$92</c:f>
              <c:numCache>
                <c:formatCode>0%</c:formatCode>
                <c:ptCount val="8"/>
                <c:pt idx="0">
                  <c:v>0.17985611510791366</c:v>
                </c:pt>
                <c:pt idx="1">
                  <c:v>0.10071942446043165</c:v>
                </c:pt>
                <c:pt idx="2">
                  <c:v>1.4388489208633094E-2</c:v>
                </c:pt>
                <c:pt idx="3">
                  <c:v>0.23021582733812951</c:v>
                </c:pt>
                <c:pt idx="4">
                  <c:v>0.15107913669064749</c:v>
                </c:pt>
                <c:pt idx="5">
                  <c:v>0.1366906474820144</c:v>
                </c:pt>
                <c:pt idx="6">
                  <c:v>0.17985611510791366</c:v>
                </c:pt>
                <c:pt idx="7">
                  <c:v>7.1942446043165471E-3</c:v>
                </c:pt>
              </c:numCache>
            </c:numRef>
          </c:val>
          <c:extLst>
            <c:ext xmlns:c16="http://schemas.microsoft.com/office/drawing/2014/chart" uri="{C3380CC4-5D6E-409C-BE32-E72D297353CC}">
              <c16:uniqueId val="{00000001-C531-4093-94D5-6E21F0BE6FFC}"/>
            </c:ext>
          </c:extLst>
        </c:ser>
        <c:ser>
          <c:idx val="3"/>
          <c:order val="1"/>
          <c:tx>
            <c:strRef>
              <c:f>'Enterrements dignes et sécurisé'!$O$84</c:f>
              <c:strCache>
                <c:ptCount val="1"/>
                <c:pt idx="0">
                  <c:v>Femme (N=142)</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sécurisé'!$Q$85:$Q$92</c:f>
                <c:numCache>
                  <c:formatCode>0%</c:formatCode>
                  <c:ptCount val="8"/>
                  <c:pt idx="0">
                    <c:v>3.2816901408450727E-2</c:v>
                  </c:pt>
                  <c:pt idx="1">
                    <c:v>4.5070422535211291E-2</c:v>
                  </c:pt>
                  <c:pt idx="2">
                    <c:v>3.591549295774648E-2</c:v>
                  </c:pt>
                  <c:pt idx="3">
                    <c:v>6.9859154929577477E-2</c:v>
                  </c:pt>
                  <c:pt idx="4">
                    <c:v>3.9154929577464775E-2</c:v>
                  </c:pt>
                  <c:pt idx="5">
                    <c:v>5.0281690140845089E-2</c:v>
                  </c:pt>
                  <c:pt idx="6">
                    <c:v>4.2112676056338033E-2</c:v>
                  </c:pt>
                  <c:pt idx="7">
                    <c:v>2.4788732394366193E-2</c:v>
                  </c:pt>
                </c:numCache>
              </c:numRef>
            </c:plus>
            <c:minus>
              <c:numRef>
                <c:f>'Enterrements dignes et sécurisé'!$P$85:$P$92</c:f>
                <c:numCache>
                  <c:formatCode>0%</c:formatCode>
                  <c:ptCount val="8"/>
                  <c:pt idx="0">
                    <c:v>1.718309859154929E-2</c:v>
                  </c:pt>
                  <c:pt idx="1">
                    <c:v>3.4929577464788725E-2</c:v>
                  </c:pt>
                  <c:pt idx="2">
                    <c:v>1.4084507042253521E-2</c:v>
                  </c:pt>
                  <c:pt idx="3">
                    <c:v>3.0140845070422528E-2</c:v>
                  </c:pt>
                  <c:pt idx="4">
                    <c:v>4.0845070422535212E-2</c:v>
                  </c:pt>
                  <c:pt idx="5">
                    <c:v>4.9718309859154916E-2</c:v>
                  </c:pt>
                  <c:pt idx="6">
                    <c:v>2.7887323943661974E-2</c:v>
                  </c:pt>
                  <c:pt idx="7">
                    <c:v>2.5211267605633803E-2</c:v>
                  </c:pt>
                </c:numCache>
              </c:numRef>
            </c:minus>
            <c:spPr>
              <a:noFill/>
              <a:ln w="9525" cap="flat" cmpd="sng" algn="ctr">
                <a:solidFill>
                  <a:sysClr val="windowText" lastClr="000000"/>
                </a:solidFill>
                <a:round/>
              </a:ln>
              <a:effectLst/>
            </c:spPr>
          </c:errBars>
          <c:cat>
            <c:strRef>
              <c:f>'Enterrements dignes et sécurisé'!$K$85:$K$92</c:f>
              <c:strCache>
                <c:ptCount val="8"/>
                <c:pt idx="0">
                  <c:v>Les décès non suspectés ou non confirmés comme ayant été provoqués par la MVE ne devraient pas respecter les EDS</c:v>
                </c:pt>
                <c:pt idx="1">
                  <c:v>Je ne comprends pas le but des EDS</c:v>
                </c:pt>
                <c:pt idx="2">
                  <c:v>Les EDS ne respectent pas les normes et les pratiques d’inhumation de notre culture</c:v>
                </c:pt>
                <c:pt idx="3">
                  <c:v>Je veux pouvoir assister à l’inhumation et l’EDS ne le permet pas</c:v>
                </c:pt>
                <c:pt idx="4">
                  <c:v>Je ne connais pas les personnes qui réalisent les EDS</c:v>
                </c:pt>
                <c:pt idx="5">
                  <c:v>Les personnes qui réalisent les EDS n’appartiennent pas à notre communauté</c:v>
                </c:pt>
                <c:pt idx="6">
                  <c:v>Je ne fais pas confiance aux personnes qui réalisent des EDS</c:v>
                </c:pt>
                <c:pt idx="7">
                  <c:v>Autre</c:v>
                </c:pt>
              </c:strCache>
            </c:strRef>
          </c:cat>
          <c:val>
            <c:numRef>
              <c:f>'Enterrements dignes et sécurisé'!$O$85:$O$92</c:f>
              <c:numCache>
                <c:formatCode>0%</c:formatCode>
                <c:ptCount val="8"/>
                <c:pt idx="0">
                  <c:v>0.19718309859154928</c:v>
                </c:pt>
                <c:pt idx="1">
                  <c:v>0.15492957746478872</c:v>
                </c:pt>
                <c:pt idx="2">
                  <c:v>1.4084507042253521E-2</c:v>
                </c:pt>
                <c:pt idx="3">
                  <c:v>0.19014084507042253</c:v>
                </c:pt>
                <c:pt idx="4">
                  <c:v>0.14084507042253522</c:v>
                </c:pt>
                <c:pt idx="5">
                  <c:v>0.11971830985915492</c:v>
                </c:pt>
                <c:pt idx="6">
                  <c:v>0.14788732394366197</c:v>
                </c:pt>
                <c:pt idx="7">
                  <c:v>3.5211267605633804E-2</c:v>
                </c:pt>
              </c:numCache>
            </c:numRef>
          </c:val>
          <c:extLst>
            <c:ext xmlns:c16="http://schemas.microsoft.com/office/drawing/2014/chart" uri="{C3380CC4-5D6E-409C-BE32-E72D297353CC}">
              <c16:uniqueId val="{00000005-C531-4093-94D5-6E21F0BE6FFC}"/>
            </c:ext>
          </c:extLst>
        </c:ser>
        <c:dLbls>
          <c:dLblPos val="inBase"/>
          <c:showLegendKey val="0"/>
          <c:showVal val="1"/>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3769065644799079"/>
          <c:y val="1.6271399258697552E-2"/>
          <c:w val="0.15634751098215119"/>
          <c:h val="0.1471092136180262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Benefits of Ebola Response</a:t>
            </a:r>
          </a:p>
        </c:rich>
      </c:tx>
      <c:layout>
        <c:manualLayout>
          <c:xMode val="edge"/>
          <c:yMode val="edge"/>
          <c:x val="0.41885153791408464"/>
          <c:y val="1.255020214349530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1526932185434726E-2"/>
          <c:y val="7.3322033000116915E-2"/>
          <c:w val="0.94775278581284639"/>
          <c:h val="0.69592728568605278"/>
        </c:manualLayout>
      </c:layout>
      <c:barChart>
        <c:barDir val="col"/>
        <c:grouping val="clustered"/>
        <c:varyColors val="0"/>
        <c:ser>
          <c:idx val="0"/>
          <c:order val="0"/>
          <c:tx>
            <c:strRef>
              <c:f>'Enterrements dignes et sécurisé'!$L$99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sécurisé'!$N$100:$N$110</c:f>
                <c:numCache>
                  <c:formatCode>0%</c:formatCode>
                  <c:ptCount val="11"/>
                  <c:pt idx="0">
                    <c:v>3.8188976377952759E-2</c:v>
                  </c:pt>
                  <c:pt idx="1">
                    <c:v>4.5511811023622062E-2</c:v>
                  </c:pt>
                  <c:pt idx="2">
                    <c:v>3.7007874015748038E-2</c:v>
                  </c:pt>
                  <c:pt idx="3">
                    <c:v>2.1889763779527574E-2</c:v>
                  </c:pt>
                  <c:pt idx="4">
                    <c:v>2.6377952755905515E-2</c:v>
                  </c:pt>
                  <c:pt idx="5">
                    <c:v>7.8897637795275588E-2</c:v>
                  </c:pt>
                  <c:pt idx="6">
                    <c:v>4.4015748031496077E-2</c:v>
                  </c:pt>
                  <c:pt idx="7">
                    <c:v>3.8582677165354351E-2</c:v>
                  </c:pt>
                  <c:pt idx="8">
                    <c:v>4.8503937007874018E-2</c:v>
                  </c:pt>
                  <c:pt idx="9">
                    <c:v>5.4960629921259829E-2</c:v>
                  </c:pt>
                  <c:pt idx="10">
                    <c:v>2.6062992125984251E-2</c:v>
                  </c:pt>
                </c:numCache>
              </c:numRef>
            </c:plus>
            <c:minus>
              <c:numRef>
                <c:f>'Enterrements dignes et sécurisé'!$M$100:$M$110</c:f>
                <c:numCache>
                  <c:formatCode>0%</c:formatCode>
                  <c:ptCount val="11"/>
                  <c:pt idx="0">
                    <c:v>1.1811023622047244E-2</c:v>
                  </c:pt>
                  <c:pt idx="1">
                    <c:v>5.4488188976377951E-2</c:v>
                  </c:pt>
                  <c:pt idx="2">
                    <c:v>3.2992125984251969E-2</c:v>
                  </c:pt>
                  <c:pt idx="3">
                    <c:v>6.8110236220472437E-2</c:v>
                  </c:pt>
                  <c:pt idx="4">
                    <c:v>1.3622047244094488E-2</c:v>
                  </c:pt>
                  <c:pt idx="5">
                    <c:v>4.1102362204724407E-2</c:v>
                  </c:pt>
                  <c:pt idx="6">
                    <c:v>5.9842519685039397E-3</c:v>
                  </c:pt>
                  <c:pt idx="7">
                    <c:v>2.1417322834645647E-2</c:v>
                  </c:pt>
                  <c:pt idx="8">
                    <c:v>1.1496062992125983E-2</c:v>
                  </c:pt>
                  <c:pt idx="9">
                    <c:v>1.503937007874015E-2</c:v>
                  </c:pt>
                  <c:pt idx="10">
                    <c:v>-6.0629921259842522E-3</c:v>
                  </c:pt>
                </c:numCache>
              </c:numRef>
            </c:minus>
            <c:spPr>
              <a:noFill/>
              <a:ln w="9525" cap="flat" cmpd="sng" algn="ctr">
                <a:solidFill>
                  <a:schemeClr val="tx1"/>
                </a:solidFill>
                <a:round/>
              </a:ln>
              <a:effectLst/>
            </c:spPr>
          </c:errBars>
          <c:cat>
            <c:strRef>
              <c:f>'Enterrements dignes et sécurisé'!$K$100:$K$110</c:f>
              <c:strCache>
                <c:ptCount val="11"/>
                <c:pt idx="0">
                  <c:v>Arrêter ou mettre fin au virus Ébola </c:v>
                </c:pt>
                <c:pt idx="1">
                  <c:v>Nous aider à éviter de tomber malade</c:v>
                </c:pt>
                <c:pt idx="2">
                  <c:v>Nous fournir un centre de traitement d’Ébola</c:v>
                </c:pt>
                <c:pt idx="3">
                  <c:v>Nous fournir du matériel pour prévenir la maladie à virus Ébola (EPI) Équipement de protection individuelle</c:v>
                </c:pt>
                <c:pt idx="4">
                  <c:v>Construire un laboratoire</c:v>
                </c:pt>
                <c:pt idx="5">
                  <c:v>Nous vacciner contre le virus Ébola </c:v>
                </c:pt>
                <c:pt idx="6">
                  <c:v>Offrir à de nombreuses personnes des emplois rémunérés </c:v>
                </c:pt>
                <c:pt idx="7">
                  <c:v>Fournir aux contacts une aide alimentaire</c:v>
                </c:pt>
                <c:pt idx="8">
                  <c:v>Autres</c:v>
                </c:pt>
                <c:pt idx="9">
                  <c:v>L’intervention n’a pas d’effets bénéfiques</c:v>
                </c:pt>
                <c:pt idx="10">
                  <c:v>Je ne sais pas</c:v>
                </c:pt>
              </c:strCache>
            </c:strRef>
          </c:cat>
          <c:val>
            <c:numRef>
              <c:f>'Enterrements dignes et sécurisé'!$L$100:$L$110</c:f>
              <c:numCache>
                <c:formatCode>0%</c:formatCode>
                <c:ptCount val="11"/>
                <c:pt idx="0">
                  <c:v>1.1811023622047244E-2</c:v>
                </c:pt>
                <c:pt idx="1">
                  <c:v>9.4488188976377951E-2</c:v>
                </c:pt>
                <c:pt idx="2">
                  <c:v>6.2992125984251968E-2</c:v>
                </c:pt>
                <c:pt idx="3">
                  <c:v>0.11811023622047244</c:v>
                </c:pt>
                <c:pt idx="4">
                  <c:v>2.3622047244094488E-2</c:v>
                </c:pt>
                <c:pt idx="5">
                  <c:v>0.18110236220472442</c:v>
                </c:pt>
                <c:pt idx="6">
                  <c:v>0.12598425196850394</c:v>
                </c:pt>
                <c:pt idx="7">
                  <c:v>0.16141732283464566</c:v>
                </c:pt>
                <c:pt idx="8">
                  <c:v>3.1496062992125984E-2</c:v>
                </c:pt>
                <c:pt idx="9">
                  <c:v>0.18503937007874016</c:v>
                </c:pt>
                <c:pt idx="10">
                  <c:v>3.937007874015748E-3</c:v>
                </c:pt>
              </c:numCache>
            </c:numRef>
          </c:val>
          <c:extLst>
            <c:ext xmlns:c16="http://schemas.microsoft.com/office/drawing/2014/chart" uri="{C3380CC4-5D6E-409C-BE32-E72D297353CC}">
              <c16:uniqueId val="{00000001-67B8-4A2B-9986-7235E08440B2}"/>
            </c:ext>
          </c:extLst>
        </c:ser>
        <c:ser>
          <c:idx val="2"/>
          <c:order val="1"/>
          <c:tx>
            <c:strRef>
              <c:f>'Enterrements dignes et sécurisé'!$O$99</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sécurisé'!$Q$100:$Q$110</c:f>
                <c:numCache>
                  <c:formatCode>0%</c:formatCode>
                  <c:ptCount val="11"/>
                  <c:pt idx="0">
                    <c:v>0.10243902439024391</c:v>
                  </c:pt>
                  <c:pt idx="1">
                    <c:v>3.4308943089430902E-2</c:v>
                  </c:pt>
                  <c:pt idx="2">
                    <c:v>5.585365853658536E-2</c:v>
                  </c:pt>
                  <c:pt idx="3">
                    <c:v>4.4308943089430883E-2</c:v>
                  </c:pt>
                  <c:pt idx="4">
                    <c:v>5.2764227642276423E-2</c:v>
                  </c:pt>
                  <c:pt idx="5">
                    <c:v>6.4308943089430901E-2</c:v>
                  </c:pt>
                  <c:pt idx="6">
                    <c:v>8.4308943089430891E-2</c:v>
                  </c:pt>
                  <c:pt idx="7">
                    <c:v>6.6829268292682945E-2</c:v>
                  </c:pt>
                  <c:pt idx="8">
                    <c:v>4.4634146341463413E-2</c:v>
                  </c:pt>
                  <c:pt idx="9">
                    <c:v>8.2439024390243892E-2</c:v>
                  </c:pt>
                  <c:pt idx="10">
                    <c:v>1.7804878048780486E-2</c:v>
                  </c:pt>
                </c:numCache>
              </c:numRef>
            </c:plus>
            <c:minus>
              <c:numRef>
                <c:f>'Enterrements dignes et sécurisé'!$P$100:$P$110</c:f>
                <c:numCache>
                  <c:formatCode>0%</c:formatCode>
                  <c:ptCount val="11"/>
                  <c:pt idx="0">
                    <c:v>2.7560975609756094E-2</c:v>
                  </c:pt>
                  <c:pt idx="1">
                    <c:v>3.5691056910569105E-2</c:v>
                  </c:pt>
                  <c:pt idx="2">
                    <c:v>3.4146341463414637E-2</c:v>
                  </c:pt>
                  <c:pt idx="3">
                    <c:v>3.5691056910569105E-2</c:v>
                  </c:pt>
                  <c:pt idx="4">
                    <c:v>3.723577235772358E-2</c:v>
                  </c:pt>
                  <c:pt idx="5">
                    <c:v>8.5691056910569108E-2</c:v>
                  </c:pt>
                  <c:pt idx="6">
                    <c:v>7.5691056910569113E-2</c:v>
                  </c:pt>
                  <c:pt idx="7">
                    <c:v>3.3170731707317068E-2</c:v>
                  </c:pt>
                  <c:pt idx="8">
                    <c:v>2.5365853658536594E-2</c:v>
                  </c:pt>
                  <c:pt idx="9">
                    <c:v>1.7560975609756099E-2</c:v>
                  </c:pt>
                  <c:pt idx="10">
                    <c:v>1.2195121951219513E-2</c:v>
                  </c:pt>
                </c:numCache>
              </c:numRef>
            </c:minus>
            <c:spPr>
              <a:noFill/>
              <a:ln w="9525" cap="flat" cmpd="sng" algn="ctr">
                <a:solidFill>
                  <a:sysClr val="windowText" lastClr="000000"/>
                </a:solidFill>
                <a:round/>
              </a:ln>
              <a:effectLst/>
            </c:spPr>
          </c:errBars>
          <c:cat>
            <c:strRef>
              <c:f>'Enterrements dignes et sécurisé'!$K$100:$K$110</c:f>
              <c:strCache>
                <c:ptCount val="11"/>
                <c:pt idx="0">
                  <c:v>Arrêter ou mettre fin au virus Ébola </c:v>
                </c:pt>
                <c:pt idx="1">
                  <c:v>Nous aider à éviter de tomber malade</c:v>
                </c:pt>
                <c:pt idx="2">
                  <c:v>Nous fournir un centre de traitement d’Ébola</c:v>
                </c:pt>
                <c:pt idx="3">
                  <c:v>Nous fournir du matériel pour prévenir la maladie à virus Ébola (EPI) Équipement de protection individuelle</c:v>
                </c:pt>
                <c:pt idx="4">
                  <c:v>Construire un laboratoire</c:v>
                </c:pt>
                <c:pt idx="5">
                  <c:v>Nous vacciner contre le virus Ébola </c:v>
                </c:pt>
                <c:pt idx="6">
                  <c:v>Offrir à de nombreuses personnes des emplois rémunérés </c:v>
                </c:pt>
                <c:pt idx="7">
                  <c:v>Fournir aux contacts une aide alimentaire</c:v>
                </c:pt>
                <c:pt idx="8">
                  <c:v>Autres</c:v>
                </c:pt>
                <c:pt idx="9">
                  <c:v>L’intervention n’a pas d’effets bénéfiques</c:v>
                </c:pt>
                <c:pt idx="10">
                  <c:v>Je ne sais pas</c:v>
                </c:pt>
              </c:strCache>
            </c:strRef>
          </c:cat>
          <c:val>
            <c:numRef>
              <c:f>'Enterrements dignes et sécurisé'!$O$100:$O$110</c:f>
              <c:numCache>
                <c:formatCode>0%</c:formatCode>
                <c:ptCount val="11"/>
                <c:pt idx="0">
                  <c:v>9.7560975609756101E-2</c:v>
                </c:pt>
                <c:pt idx="1">
                  <c:v>0.10569105691056911</c:v>
                </c:pt>
                <c:pt idx="2">
                  <c:v>0.13414634146341464</c:v>
                </c:pt>
                <c:pt idx="3">
                  <c:v>0.10569105691056911</c:v>
                </c:pt>
                <c:pt idx="4">
                  <c:v>7.7235772357723581E-2</c:v>
                </c:pt>
                <c:pt idx="5">
                  <c:v>0.10569105691056911</c:v>
                </c:pt>
                <c:pt idx="6">
                  <c:v>0.10569105691056911</c:v>
                </c:pt>
                <c:pt idx="7">
                  <c:v>7.3170731707317069E-2</c:v>
                </c:pt>
                <c:pt idx="8">
                  <c:v>8.5365853658536592E-2</c:v>
                </c:pt>
                <c:pt idx="9">
                  <c:v>9.7560975609756101E-2</c:v>
                </c:pt>
                <c:pt idx="10">
                  <c:v>1.2195121951219513E-2</c:v>
                </c:pt>
              </c:numCache>
            </c:numRef>
          </c:val>
          <c:extLst>
            <c:ext xmlns:c16="http://schemas.microsoft.com/office/drawing/2014/chart" uri="{C3380CC4-5D6E-409C-BE32-E72D297353CC}">
              <c16:uniqueId val="{0000000B-B41C-4FFA-820C-0504DFB736A0}"/>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661960792940266"/>
          <c:y val="2.6194392795077376E-2"/>
          <c:w val="9.4842040034824215E-2"/>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Disadvantages of Ebola</a:t>
            </a:r>
            <a:r>
              <a:rPr lang="en-US" baseline="0"/>
              <a:t> Response</a:t>
            </a:r>
            <a:endParaRPr lang="en-US"/>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8.1858146110114618E-2"/>
          <c:w val="0.91609317901809151"/>
          <c:h val="0.69935122974493058"/>
        </c:manualLayout>
      </c:layout>
      <c:barChart>
        <c:barDir val="col"/>
        <c:grouping val="clustered"/>
        <c:varyColors val="0"/>
        <c:ser>
          <c:idx val="0"/>
          <c:order val="0"/>
          <c:tx>
            <c:strRef>
              <c:f>'Enterrements dignes et sécurisé'!$L$117</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B8-4A2B-9986-7235E08440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'Enterrements dignes et sécurisé'!$N$118:$N$127</c:f>
                <c:numCache>
                  <c:formatCode>0%</c:formatCode>
                  <c:ptCount val="10"/>
                  <c:pt idx="0">
                    <c:v>8.8818897637795297E-2</c:v>
                  </c:pt>
                  <c:pt idx="1">
                    <c:v>0.10377952755905515</c:v>
                  </c:pt>
                  <c:pt idx="2">
                    <c:v>2.0708661417322832E-2</c:v>
                  </c:pt>
                  <c:pt idx="3">
                    <c:v>3.0629921259842527E-2</c:v>
                  </c:pt>
                  <c:pt idx="4">
                    <c:v>1.5196850393700778E-2</c:v>
                  </c:pt>
                  <c:pt idx="5">
                    <c:v>8.8188976377952741E-3</c:v>
                  </c:pt>
                  <c:pt idx="6">
                    <c:v>3.9527559055118122E-2</c:v>
                  </c:pt>
                  <c:pt idx="7">
                    <c:v>1.338582677165355E-2</c:v>
                  </c:pt>
                  <c:pt idx="8">
                    <c:v>6.3070866141732282E-2</c:v>
                  </c:pt>
                  <c:pt idx="9">
                    <c:v>1.6062992125984252E-2</c:v>
                  </c:pt>
                </c:numCache>
              </c:numRef>
            </c:plus>
            <c:minus>
              <c:numRef>
                <c:f>'Enterrements dignes et sécurisé'!$M$118:$M$127</c:f>
                <c:numCache>
                  <c:formatCode>0%</c:formatCode>
                  <c:ptCount val="10"/>
                  <c:pt idx="0">
                    <c:v>2.1181102362204725E-2</c:v>
                  </c:pt>
                  <c:pt idx="1">
                    <c:v>3.6220472440944868E-2</c:v>
                  </c:pt>
                  <c:pt idx="2">
                    <c:v>4.9291338582677174E-2</c:v>
                  </c:pt>
                  <c:pt idx="3">
                    <c:v>1.9370078740157479E-2</c:v>
                  </c:pt>
                  <c:pt idx="4">
                    <c:v>4.480314960629922E-2</c:v>
                  </c:pt>
                  <c:pt idx="5">
                    <c:v>2.1181102362204725E-2</c:v>
                  </c:pt>
                  <c:pt idx="6">
                    <c:v>5.0472440944881874E-2</c:v>
                  </c:pt>
                  <c:pt idx="7">
                    <c:v>3.6614173228346453E-2</c:v>
                  </c:pt>
                  <c:pt idx="8">
                    <c:v>2.6929133858267722E-2</c:v>
                  </c:pt>
                  <c:pt idx="9">
                    <c:v>-6.0629921259842522E-3</c:v>
                  </c:pt>
                </c:numCache>
              </c:numRef>
            </c:minus>
            <c:spPr>
              <a:noFill/>
              <a:ln w="9525" cap="flat" cmpd="sng" algn="ctr">
                <a:solidFill>
                  <a:sysClr val="windowText" lastClr="000000"/>
                </a:solidFill>
                <a:round/>
              </a:ln>
              <a:effectLst/>
            </c:spPr>
          </c:errBars>
          <c:cat>
            <c:strRef>
              <c:f>'Enterrements dignes et sécurisé'!$K$118:$K$127</c:f>
              <c:strCache>
                <c:ptCount val="10"/>
                <c:pt idx="0">
                  <c:v>Toutes les maladies sont dues à Ébola</c:v>
                </c:pt>
                <c:pt idx="1">
                  <c:v>Le personnel d’intervention est là pour gagner de l’argent</c:v>
                </c:pt>
                <c:pt idx="2">
                  <c:v>L’intervention de lutte contre le virus Ébola embauche des étrangers</c:v>
                </c:pt>
                <c:pt idx="3">
                  <c:v>La gratuité des soins entraîne une saturation du centre de santé</c:v>
                </c:pt>
                <c:pt idx="4">
                  <c:v>La qualité des soins de santé est moins bonne</c:v>
                </c:pt>
                <c:pt idx="5">
                  <c:v>Les chefs reçoivent des pots-de-vin</c:v>
                </c:pt>
                <c:pt idx="6">
                  <c:v>Les travailleurs de la santé reçoivent des pots-de-vin</c:v>
                </c:pt>
                <c:pt idx="7">
                  <c:v>Il n’y a pas d’effets néfastes</c:v>
                </c:pt>
                <c:pt idx="8">
                  <c:v>Autres</c:v>
                </c:pt>
                <c:pt idx="9">
                  <c:v>Je ne sais pas</c:v>
                </c:pt>
              </c:strCache>
            </c:strRef>
          </c:cat>
          <c:val>
            <c:numRef>
              <c:f>'Enterrements dignes et sécurisé'!$L$118:$L$127</c:f>
              <c:numCache>
                <c:formatCode>0%</c:formatCode>
                <c:ptCount val="10"/>
                <c:pt idx="0">
                  <c:v>5.1181102362204724E-2</c:v>
                </c:pt>
                <c:pt idx="1">
                  <c:v>0.23622047244094488</c:v>
                </c:pt>
                <c:pt idx="2">
                  <c:v>0.16929133858267717</c:v>
                </c:pt>
                <c:pt idx="3">
                  <c:v>3.937007874015748E-2</c:v>
                </c:pt>
                <c:pt idx="4">
                  <c:v>7.4803149606299218E-2</c:v>
                </c:pt>
                <c:pt idx="5">
                  <c:v>5.1181102362204724E-2</c:v>
                </c:pt>
                <c:pt idx="6">
                  <c:v>0.22047244094488189</c:v>
                </c:pt>
                <c:pt idx="7">
                  <c:v>8.6614173228346455E-2</c:v>
                </c:pt>
                <c:pt idx="8">
                  <c:v>6.6929133858267723E-2</c:v>
                </c:pt>
                <c:pt idx="9">
                  <c:v>3.937007874015748E-3</c:v>
                </c:pt>
              </c:numCache>
            </c:numRef>
          </c:val>
          <c:extLst>
            <c:ext xmlns:c16="http://schemas.microsoft.com/office/drawing/2014/chart" uri="{C3380CC4-5D6E-409C-BE32-E72D297353CC}">
              <c16:uniqueId val="{00000001-67B8-4A2B-9986-7235E08440B2}"/>
            </c:ext>
          </c:extLst>
        </c:ser>
        <c:ser>
          <c:idx val="2"/>
          <c:order val="1"/>
          <c:tx>
            <c:strRef>
              <c:f>'Enterrements dignes et sécurisé'!$O$117</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'Enterrements dignes et sécurisé'!$Q$118:$Q$127</c:f>
                <c:numCache>
                  <c:formatCode>0%</c:formatCode>
                  <c:ptCount val="10"/>
                  <c:pt idx="0">
                    <c:v>2.2113821138211393E-2</c:v>
                  </c:pt>
                  <c:pt idx="1">
                    <c:v>5.3658536585365874E-2</c:v>
                  </c:pt>
                  <c:pt idx="2">
                    <c:v>3.4308943089430902E-2</c:v>
                  </c:pt>
                  <c:pt idx="3">
                    <c:v>6.5853658536585369E-2</c:v>
                  </c:pt>
                  <c:pt idx="4">
                    <c:v>5.1788617886178862E-2</c:v>
                  </c:pt>
                  <c:pt idx="5">
                    <c:v>3.6504065040650416E-2</c:v>
                  </c:pt>
                  <c:pt idx="6">
                    <c:v>1.2764227642276416E-2</c:v>
                  </c:pt>
                  <c:pt idx="7">
                    <c:v>4.1788617886178853E-2</c:v>
                  </c:pt>
                  <c:pt idx="8">
                    <c:v>3.7479674796747971E-2</c:v>
                  </c:pt>
                  <c:pt idx="9">
                    <c:v>1.3739837398373981E-2</c:v>
                  </c:pt>
                </c:numCache>
              </c:numRef>
            </c:plus>
            <c:minus>
              <c:numRef>
                <c:f>'Enterrements dignes et sécurisé'!$P$118:$P$127</c:f>
                <c:numCache>
                  <c:formatCode>0%</c:formatCode>
                  <c:ptCount val="10"/>
                  <c:pt idx="0">
                    <c:v>4.7886178861788614E-2</c:v>
                  </c:pt>
                  <c:pt idx="1">
                    <c:v>1.6341463414634133E-2</c:v>
                  </c:pt>
                  <c:pt idx="2">
                    <c:v>3.5691056910569105E-2</c:v>
                  </c:pt>
                  <c:pt idx="3">
                    <c:v>2.4146341463414642E-2</c:v>
                  </c:pt>
                  <c:pt idx="4">
                    <c:v>1.8211382113821145E-2</c:v>
                  </c:pt>
                  <c:pt idx="5">
                    <c:v>7.3495934959349585E-2</c:v>
                  </c:pt>
                  <c:pt idx="6">
                    <c:v>4.7235772357723582E-2</c:v>
                  </c:pt>
                  <c:pt idx="7">
                    <c:v>3.8211382113821135E-2</c:v>
                  </c:pt>
                  <c:pt idx="8">
                    <c:v>1.2520325203252036E-2</c:v>
                  </c:pt>
                  <c:pt idx="9">
                    <c:v>6.2601626016260178E-3</c:v>
                  </c:pt>
                </c:numCache>
              </c:numRef>
            </c:minus>
            <c:spPr>
              <a:noFill/>
              <a:ln w="9525" cap="flat" cmpd="sng" algn="ctr">
                <a:solidFill>
                  <a:sysClr val="windowText" lastClr="000000"/>
                </a:solidFill>
                <a:round/>
              </a:ln>
              <a:effectLst/>
            </c:spPr>
          </c:errBars>
          <c:cat>
            <c:strRef>
              <c:f>'Enterrements dignes et sécurisé'!$K$118:$K$127</c:f>
              <c:strCache>
                <c:ptCount val="10"/>
                <c:pt idx="0">
                  <c:v>Toutes les maladies sont dues à Ébola</c:v>
                </c:pt>
                <c:pt idx="1">
                  <c:v>Le personnel d’intervention est là pour gagner de l’argent</c:v>
                </c:pt>
                <c:pt idx="2">
                  <c:v>L’intervention de lutte contre le virus Ébola embauche des étrangers</c:v>
                </c:pt>
                <c:pt idx="3">
                  <c:v>La gratuité des soins entraîne une saturation du centre de santé</c:v>
                </c:pt>
                <c:pt idx="4">
                  <c:v>La qualité des soins de santé est moins bonne</c:v>
                </c:pt>
                <c:pt idx="5">
                  <c:v>Les chefs reçoivent des pots-de-vin</c:v>
                </c:pt>
                <c:pt idx="6">
                  <c:v>Les travailleurs de la santé reçoivent des pots-de-vin</c:v>
                </c:pt>
                <c:pt idx="7">
                  <c:v>Il n’y a pas d’effets néfastes</c:v>
                </c:pt>
                <c:pt idx="8">
                  <c:v>Autres</c:v>
                </c:pt>
                <c:pt idx="9">
                  <c:v>Je ne sais pas</c:v>
                </c:pt>
              </c:strCache>
            </c:strRef>
          </c:cat>
          <c:val>
            <c:numRef>
              <c:f>'Enterrements dignes et sécurisé'!$O$118:$O$127</c:f>
              <c:numCache>
                <c:formatCode>0%</c:formatCode>
                <c:ptCount val="10"/>
                <c:pt idx="0">
                  <c:v>0.11788617886178862</c:v>
                </c:pt>
                <c:pt idx="1">
                  <c:v>0.14634146341463414</c:v>
                </c:pt>
                <c:pt idx="2">
                  <c:v>0.10569105691056911</c:v>
                </c:pt>
                <c:pt idx="3">
                  <c:v>0.13414634146341464</c:v>
                </c:pt>
                <c:pt idx="4">
                  <c:v>0.13821138211382114</c:v>
                </c:pt>
                <c:pt idx="5">
                  <c:v>9.3495934959349589E-2</c:v>
                </c:pt>
                <c:pt idx="6">
                  <c:v>7.7235772357723581E-2</c:v>
                </c:pt>
                <c:pt idx="7">
                  <c:v>0.13821138211382114</c:v>
                </c:pt>
                <c:pt idx="8">
                  <c:v>3.2520325203252036E-2</c:v>
                </c:pt>
                <c:pt idx="9">
                  <c:v>1.6260162601626018E-2</c:v>
                </c:pt>
              </c:numCache>
            </c:numRef>
          </c:val>
          <c:extLst>
            <c:ext xmlns:c16="http://schemas.microsoft.com/office/drawing/2014/chart" uri="{C3380CC4-5D6E-409C-BE32-E72D297353CC}">
              <c16:uniqueId val="{0000000B-9036-43E3-98FE-0601FEC09644}"/>
            </c:ext>
          </c:extLst>
        </c:ser>
        <c:dLbls>
          <c:showLegendKey val="0"/>
          <c:showVal val="0"/>
          <c:showCatName val="0"/>
          <c:showSerName val="0"/>
          <c:showPercent val="0"/>
          <c:showBubbleSize val="0"/>
        </c:dLbls>
        <c:gapWidth val="93"/>
        <c:overlap val="-3"/>
        <c:axId val="1693810656"/>
        <c:axId val="1693805664"/>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81491831809670012"/>
          <c:y val="6.8693915671341463E-2"/>
          <c:w val="0.15754198542571476"/>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preferee</a:t>
            </a:r>
            <a:r>
              <a:rPr lang="en-US" baseline="0">
                <a:solidFill>
                  <a:schemeClr val="tx1"/>
                </a:solidFill>
              </a:rPr>
              <a:t> pour recevoir des informations sur la MVE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de l''enquete'!$L$86</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de l''enquete'!$N$87:$N$90</c:f>
                <c:numCache>
                  <c:formatCode>0%</c:formatCode>
                  <c:ptCount val="4"/>
                  <c:pt idx="0">
                    <c:v>7.0000000000000007E-2</c:v>
                  </c:pt>
                  <c:pt idx="1">
                    <c:v>7.0000000000000062E-2</c:v>
                  </c:pt>
                  <c:pt idx="2">
                    <c:v>7.0000000000000062E-2</c:v>
                  </c:pt>
                  <c:pt idx="3">
                    <c:v>7.0000000000000007E-2</c:v>
                  </c:pt>
                </c:numCache>
              </c:numRef>
            </c:plus>
            <c:minus>
              <c:numRef>
                <c:f>'Profil de l''enquete'!$M$87:$M$90</c:f>
                <c:numCache>
                  <c:formatCode>0%</c:formatCode>
                  <c:ptCount val="4"/>
                  <c:pt idx="0">
                    <c:v>1.4999999999999999E-2</c:v>
                  </c:pt>
                  <c:pt idx="1">
                    <c:v>8.9999999999999969E-2</c:v>
                  </c:pt>
                  <c:pt idx="2">
                    <c:v>1.4999999999999902E-2</c:v>
                  </c:pt>
                  <c:pt idx="3">
                    <c:v>1.5000000000000013E-2</c:v>
                  </c:pt>
                </c:numCache>
              </c:numRef>
            </c:minus>
            <c:spPr>
              <a:noFill/>
              <a:ln w="0" cap="flat" cmpd="sng" algn="ctr">
                <a:solidFill>
                  <a:schemeClr val="tx1"/>
                </a:solidFill>
                <a:round/>
              </a:ln>
              <a:effectLst/>
            </c:spPr>
          </c:errBars>
          <c:cat>
            <c:strRef>
              <c:f>'Profil de l''enquete'!$K$87:$K$90</c:f>
              <c:strCache>
                <c:ptCount val="4"/>
                <c:pt idx="0">
                  <c:v>Langue 1</c:v>
                </c:pt>
                <c:pt idx="1">
                  <c:v>Langue 2</c:v>
                </c:pt>
                <c:pt idx="2">
                  <c:v>Langue 3</c:v>
                </c:pt>
                <c:pt idx="3">
                  <c:v>Autre</c:v>
                </c:pt>
              </c:strCache>
            </c:strRef>
          </c:cat>
          <c:val>
            <c:numRef>
              <c:f>'Profil de l''enquete'!$L$87:$L$90</c:f>
              <c:numCache>
                <c:formatCode>0%</c:formatCode>
                <c:ptCount val="4"/>
                <c:pt idx="0">
                  <c:v>0.13333333333333333</c:v>
                </c:pt>
                <c:pt idx="1">
                  <c:v>1.0857142857142856</c:v>
                </c:pt>
                <c:pt idx="2">
                  <c:v>1.0571428571428572</c:v>
                </c:pt>
                <c:pt idx="3">
                  <c:v>0.14285714285714285</c:v>
                </c:pt>
              </c:numCache>
            </c:numRef>
          </c:val>
          <c:extLst>
            <c:ext xmlns:c16="http://schemas.microsoft.com/office/drawing/2014/chart" uri="{C3380CC4-5D6E-409C-BE32-E72D297353CC}">
              <c16:uniqueId val="{00000000-2F83-4BEB-8287-85BC261A16FF}"/>
            </c:ext>
          </c:extLst>
        </c:ser>
        <c:ser>
          <c:idx val="1"/>
          <c:order val="1"/>
          <c:spPr>
            <a:solidFill>
              <a:schemeClr val="accent2">
                <a:tint val="70000"/>
              </a:schemeClr>
            </a:solidFill>
            <a:ln>
              <a:noFill/>
            </a:ln>
            <a:effectLst/>
          </c:spPr>
          <c:invertIfNegative val="0"/>
          <c:cat>
            <c:strRef>
              <c:f>'[1]Profil de l''enquete'!$K$87:$K$90</c:f>
              <c:strCache>
                <c:ptCount val="4"/>
                <c:pt idx="0">
                  <c:v>Langue 1</c:v>
                </c:pt>
                <c:pt idx="1">
                  <c:v>Langue 2</c:v>
                </c:pt>
                <c:pt idx="2">
                  <c:v>Langue 3</c:v>
                </c:pt>
                <c:pt idx="3">
                  <c:v>Autre</c:v>
                </c:pt>
              </c:strCache>
              <c:extLst xmlns:c15="http://schemas.microsoft.com/office/drawing/2012/chart"/>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2F83-4BEB-8287-85BC261A16FF}"/>
            </c:ext>
          </c:extLst>
        </c:ser>
        <c:ser>
          <c:idx val="4"/>
          <c:order val="4"/>
          <c:spPr>
            <a:solidFill>
              <a:schemeClr val="accent2">
                <a:shade val="70000"/>
              </a:schemeClr>
            </a:solidFill>
            <a:ln>
              <a:noFill/>
            </a:ln>
            <a:effectLst/>
          </c:spPr>
          <c:invertIfNegative val="0"/>
          <c:cat>
            <c:strRef>
              <c:f>'[1]Profil de l''enquete'!$K$87:$K$90</c:f>
              <c:strCache>
                <c:ptCount val="4"/>
                <c:pt idx="0">
                  <c:v>Langue 1</c:v>
                </c:pt>
                <c:pt idx="1">
                  <c:v>Langue 2</c:v>
                </c:pt>
                <c:pt idx="2">
                  <c:v>Langue 3</c:v>
                </c:pt>
                <c:pt idx="3">
                  <c:v>Autre</c:v>
                </c:pt>
              </c:strCache>
            </c:strRef>
          </c:cat>
          <c:val>
            <c:numRef>
              <c:f>'Profil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2F83-4BEB-8287-85BC261A16FF}"/>
            </c:ext>
          </c:extLst>
        </c:ser>
        <c:ser>
          <c:idx val="5"/>
          <c:order val="5"/>
          <c:tx>
            <c:strRef>
              <c:f>'Profil de l''enquete'!$O$86</c:f>
              <c:strCache>
                <c:ptCount val="1"/>
                <c:pt idx="0">
                  <c:v>Femme (N=246)</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de l''enquete'!$Q$87:$Q$90</c:f>
                <c:numCache>
                  <c:formatCode>0%</c:formatCode>
                  <c:ptCount val="4"/>
                  <c:pt idx="0">
                    <c:v>7.0000000000000062E-2</c:v>
                  </c:pt>
                  <c:pt idx="1">
                    <c:v>7.0000000000000034E-2</c:v>
                  </c:pt>
                  <c:pt idx="2">
                    <c:v>7.0000000000000062E-2</c:v>
                  </c:pt>
                  <c:pt idx="3">
                    <c:v>6.9999999999999951E-2</c:v>
                  </c:pt>
                </c:numCache>
              </c:numRef>
            </c:plus>
            <c:minus>
              <c:numRef>
                <c:f>'Profil de l''enquete'!$P$87:$P$90</c:f>
                <c:numCache>
                  <c:formatCode>0%</c:formatCode>
                  <c:ptCount val="4"/>
                  <c:pt idx="0">
                    <c:v>1.4999999999999902E-2</c:v>
                  </c:pt>
                  <c:pt idx="1">
                    <c:v>1.4999999999999986E-2</c:v>
                  </c:pt>
                  <c:pt idx="2">
                    <c:v>6.0000000000000053E-2</c:v>
                  </c:pt>
                  <c:pt idx="3">
                    <c:v>1.5000000000000013E-2</c:v>
                  </c:pt>
                </c:numCache>
              </c:numRef>
            </c:minus>
            <c:spPr>
              <a:noFill/>
              <a:ln w="0" cap="flat" cmpd="sng" algn="ctr">
                <a:solidFill>
                  <a:schemeClr val="tx1"/>
                </a:solidFill>
                <a:round/>
              </a:ln>
              <a:effectLst/>
            </c:spPr>
          </c:errBars>
          <c:cat>
            <c:strRef>
              <c:f>'Profil de l''enquete'!$K$87:$K$90</c:f>
              <c:strCache>
                <c:ptCount val="4"/>
                <c:pt idx="0">
                  <c:v>Langue 1</c:v>
                </c:pt>
                <c:pt idx="1">
                  <c:v>Langue 2</c:v>
                </c:pt>
                <c:pt idx="2">
                  <c:v>Langue 3</c:v>
                </c:pt>
                <c:pt idx="3">
                  <c:v>Autre</c:v>
                </c:pt>
              </c:strCache>
            </c:strRef>
          </c:cat>
          <c:val>
            <c:numRef>
              <c:f>'Profil de l''enquete'!$O$87:$O$90</c:f>
              <c:numCache>
                <c:formatCode>0%</c:formatCode>
                <c:ptCount val="4"/>
                <c:pt idx="0">
                  <c:v>1.0898876404494382</c:v>
                </c:pt>
                <c:pt idx="1">
                  <c:v>0.21348314606741572</c:v>
                </c:pt>
                <c:pt idx="2">
                  <c:v>0.6179775280898876</c:v>
                </c:pt>
                <c:pt idx="3">
                  <c:v>0.84269662921348309</c:v>
                </c:pt>
              </c:numCache>
            </c:numRef>
          </c:val>
          <c:extLst>
            <c:ext xmlns:c16="http://schemas.microsoft.com/office/drawing/2014/chart" uri="{C3380CC4-5D6E-409C-BE32-E72D297353CC}">
              <c16:uniqueId val="{00000002-2F83-4BEB-8287-85BC261A16F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spPr>
                  <a:solidFill>
                    <a:schemeClr val="accent2">
                      <a:tint val="90000"/>
                    </a:schemeClr>
                  </a:solidFill>
                  <a:ln>
                    <a:noFill/>
                  </a:ln>
                  <a:effectLst/>
                </c:spPr>
                <c:invertIfNegative val="0"/>
                <c:cat>
                  <c:strRef>
                    <c:extLst>
                      <c:ext uri="{02D57815-91ED-43cb-92C2-25804820EDAC}">
                        <c15:formulaRef>
                          <c15:sqref>'Profil de l''enquete'!$K$87:$K$90</c15:sqref>
                        </c15:formulaRef>
                      </c:ext>
                    </c:extLst>
                    <c:strCache>
                      <c:ptCount val="4"/>
                      <c:pt idx="0">
                        <c:v>Langue 1</c:v>
                      </c:pt>
                      <c:pt idx="1">
                        <c:v>Langue 2</c:v>
                      </c:pt>
                      <c:pt idx="2">
                        <c:v>Langue 3</c:v>
                      </c:pt>
                      <c:pt idx="3">
                        <c:v>Autre</c:v>
                      </c:pt>
                    </c:strCache>
                  </c:strRef>
                </c:cat>
                <c:val>
                  <c:numRef>
                    <c:extLst>
                      <c:ext uri="{02D57815-91ED-43cb-92C2-25804820EDAC}">
                        <c15:formulaRef>
                          <c15:sqref>'Profil de l''enquete'!$M$21:$M$23</c15:sqref>
                        </c15:formulaRef>
                      </c:ext>
                    </c:extLst>
                    <c:numCache>
                      <c:formatCode>0%</c:formatCode>
                      <c:ptCount val="3"/>
                      <c:pt idx="0">
                        <c:v>1.7244094488188977E-2</c:v>
                      </c:pt>
                      <c:pt idx="1">
                        <c:v>2.6299212598425201E-2</c:v>
                      </c:pt>
                      <c:pt idx="2">
                        <c:v>2.0472440944881876E-2</c:v>
                      </c:pt>
                    </c:numCache>
                  </c:numRef>
                </c:val>
                <c:extLst>
                  <c:ext xmlns:c16="http://schemas.microsoft.com/office/drawing/2014/chart" uri="{C3380CC4-5D6E-409C-BE32-E72D297353CC}">
                    <c16:uniqueId val="{00000004-2F83-4BEB-8287-85BC261A16FF}"/>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de l''enquete'!$K$87:$K$90</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de l''enquete'!$N$21:$N$23</c15:sqref>
                        </c15:formulaRef>
                      </c:ext>
                    </c:extLst>
                    <c:numCache>
                      <c:formatCode>0%</c:formatCode>
                      <c:ptCount val="3"/>
                      <c:pt idx="0">
                        <c:v>7.275590551181102E-2</c:v>
                      </c:pt>
                      <c:pt idx="1">
                        <c:v>6.370078740157481E-2</c:v>
                      </c:pt>
                      <c:pt idx="2">
                        <c:v>4.9527559055118131E-2</c:v>
                      </c:pt>
                    </c:numCache>
                  </c:numRef>
                </c:val>
                <c:extLst xmlns:c15="http://schemas.microsoft.com/office/drawing/2012/chart">
                  <c:ext xmlns:c16="http://schemas.microsoft.com/office/drawing/2014/chart" uri="{C3380CC4-5D6E-409C-BE32-E72D297353CC}">
                    <c16:uniqueId val="{00000005-2F83-4BEB-8287-85BC261A16F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10721090985"/>
          <c:y val="0.13252068184481183"/>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Awareness of Outbreak</a:t>
            </a:r>
          </a:p>
        </c:rich>
      </c:tx>
      <c:layout>
        <c:manualLayout>
          <c:xMode val="edge"/>
          <c:yMode val="edge"/>
          <c:x val="0.35058321417166194"/>
          <c:y val="4.374303821778374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5.8065253473655945E-2"/>
          <c:y val="0.17233883874271813"/>
          <c:w val="0.91609317901809151"/>
          <c:h val="0.72090103066384992"/>
        </c:manualLayout>
      </c:layout>
      <c:barChart>
        <c:barDir val="col"/>
        <c:grouping val="clustered"/>
        <c:varyColors val="0"/>
        <c:ser>
          <c:idx val="0"/>
          <c:order val="0"/>
          <c:tx>
            <c:strRef>
              <c:f>'Outbreak Questions'!$L$9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'Outbreak Questions'!$N$10:$N$12</c:f>
                <c:numCache>
                  <c:formatCode>0%</c:formatCode>
                  <c:ptCount val="3"/>
                  <c:pt idx="0">
                    <c:v>0.10338582677165353</c:v>
                  </c:pt>
                  <c:pt idx="1">
                    <c:v>2.8110236220472429E-2</c:v>
                  </c:pt>
                  <c:pt idx="2">
                    <c:v>0.12850393700787402</c:v>
                  </c:pt>
                </c:numCache>
              </c:numRef>
            </c:plus>
            <c:minus>
              <c:numRef>
                <c:f>'Outbreak Questions'!$M$10:$M$12</c:f>
                <c:numCache>
                  <c:formatCode>0%</c:formatCode>
                  <c:ptCount val="3"/>
                  <c:pt idx="0">
                    <c:v>6.6614173228346396E-2</c:v>
                  </c:pt>
                  <c:pt idx="1">
                    <c:v>8.1889763779527558E-2</c:v>
                  </c:pt>
                  <c:pt idx="2">
                    <c:v>1.1496062992125983E-2</c:v>
                  </c:pt>
                </c:numCache>
              </c:numRef>
            </c:minus>
            <c:spPr>
              <a:noFill/>
              <a:ln w="9525" cap="flat" cmpd="sng" algn="ctr">
                <a:solidFill>
                  <a:sysClr val="windowText" lastClr="000000"/>
                </a:solidFill>
                <a:round/>
              </a:ln>
              <a:effectLst/>
            </c:spPr>
          </c:errBars>
          <c:cat>
            <c:strRef>
              <c:f>'Outbreak Questions'!$K$10:$K$12</c:f>
              <c:strCache>
                <c:ptCount val="3"/>
                <c:pt idx="0">
                  <c:v>Oui</c:v>
                </c:pt>
                <c:pt idx="1">
                  <c:v>Non</c:v>
                </c:pt>
                <c:pt idx="2">
                  <c:v>Je ne sais pas</c:v>
                </c:pt>
              </c:strCache>
            </c:strRef>
          </c:cat>
          <c:val>
            <c:numRef>
              <c:f>'Outbreak Questions'!$L$10:$L$12</c:f>
              <c:numCache>
                <c:formatCode>0%</c:formatCode>
                <c:ptCount val="3"/>
                <c:pt idx="0">
                  <c:v>0.58661417322834641</c:v>
                </c:pt>
                <c:pt idx="1">
                  <c:v>0.38188976377952755</c:v>
                </c:pt>
                <c:pt idx="2">
                  <c:v>3.1496062992125984E-2</c:v>
                </c:pt>
              </c:numCache>
            </c:numRef>
          </c:val>
          <c:extLst>
            <c:ext xmlns:c16="http://schemas.microsoft.com/office/drawing/2014/chart" uri="{C3380CC4-5D6E-409C-BE32-E72D297353CC}">
              <c16:uniqueId val="{00000001-17B3-4FE0-BFFA-A1EA7A915C59}"/>
            </c:ext>
          </c:extLst>
        </c:ser>
        <c:ser>
          <c:idx val="7"/>
          <c:order val="3"/>
          <c:tx>
            <c:strRef>
              <c:f>'Outbreak Questions'!$O$9</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'Outbreak Questions'!$Q$10:$Q$12</c:f>
                <c:numCache>
                  <c:formatCode>0%</c:formatCode>
                  <c:ptCount val="3"/>
                  <c:pt idx="0">
                    <c:v>5.0975609756097551E-2</c:v>
                  </c:pt>
                  <c:pt idx="1">
                    <c:v>5.1544715447154443E-2</c:v>
                  </c:pt>
                  <c:pt idx="2">
                    <c:v>3.7479674796747971E-2</c:v>
                  </c:pt>
                </c:numCache>
              </c:numRef>
            </c:plus>
            <c:minus>
              <c:numRef>
                <c:f>'Outbreak Questions'!$P$10:$P$12</c:f>
                <c:numCache>
                  <c:formatCode>0%</c:formatCode>
                  <c:ptCount val="3"/>
                  <c:pt idx="0">
                    <c:v>3.9024390243902418E-2</c:v>
                  </c:pt>
                  <c:pt idx="1">
                    <c:v>2.8455284552845517E-2</c:v>
                  </c:pt>
                  <c:pt idx="2">
                    <c:v>2.2520325203252034E-2</c:v>
                  </c:pt>
                </c:numCache>
              </c:numRef>
            </c:minus>
            <c:spPr>
              <a:noFill/>
              <a:ln w="9525" cap="flat" cmpd="sng" algn="ctr">
                <a:solidFill>
                  <a:sysClr val="windowText" lastClr="000000"/>
                </a:solidFill>
                <a:round/>
              </a:ln>
              <a:effectLst/>
            </c:spPr>
          </c:errBars>
          <c:cat>
            <c:strRef>
              <c:f>'Outbreak Questions'!$K$10:$K$12</c:f>
              <c:strCache>
                <c:ptCount val="3"/>
                <c:pt idx="0">
                  <c:v>Oui</c:v>
                </c:pt>
                <c:pt idx="1">
                  <c:v>Non</c:v>
                </c:pt>
                <c:pt idx="2">
                  <c:v>Je ne sais pas</c:v>
                </c:pt>
              </c:strCache>
            </c:strRef>
          </c:cat>
          <c:val>
            <c:numRef>
              <c:f>'Outbreak Questions'!$O$10:$O$12</c:f>
              <c:numCache>
                <c:formatCode>0%</c:formatCode>
                <c:ptCount val="3"/>
                <c:pt idx="0">
                  <c:v>0.43902439024390244</c:v>
                </c:pt>
                <c:pt idx="1">
                  <c:v>0.52845528455284552</c:v>
                </c:pt>
                <c:pt idx="2">
                  <c:v>3.2520325203252036E-2</c:v>
                </c:pt>
              </c:numCache>
            </c:numRef>
          </c:val>
          <c:extLst xmlns:c15="http://schemas.microsoft.com/office/drawing/2012/chart">
            <c:ext xmlns:c16="http://schemas.microsoft.com/office/drawing/2014/chart" uri="{C3380CC4-5D6E-409C-BE32-E72D297353CC}">
              <c16:uniqueId val="{00000008-17B3-4FE0-BFFA-A1EA7A915C59}"/>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5"/>
                <c:order val="1"/>
                <c:tx>
                  <c:strRef>
                    <c:extLst>
                      <c:ext uri="{02D57815-91ED-43cb-92C2-25804820EDAC}">
                        <c15:formulaRef>
                          <c15:sqref>'Outbreak Questions'!$M$9</c15:sqref>
                        </c15:formulaRef>
                      </c:ext>
                    </c:extLst>
                    <c:strCache>
                      <c:ptCount val="1"/>
                      <c:pt idx="0">
                        <c:v>lower bar</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Lit>
                      <c:ptCount val="0"/>
                    </c:numLit>
                  </c:plus>
                  <c:minus>
                    <c:numLit>
                      <c:ptCount val="0"/>
                    </c:numLit>
                  </c:minus>
                  <c:spPr>
                    <a:noFill/>
                    <a:ln w="12700" cap="flat" cmpd="sng" algn="ctr">
                      <a:solidFill>
                        <a:schemeClr val="tx1"/>
                      </a:solidFill>
                      <a:round/>
                    </a:ln>
                    <a:effectLst/>
                  </c:spPr>
                </c:errBars>
                <c:cat>
                  <c:strRef>
                    <c:extLst>
                      <c:ext uri="{02D57815-91ED-43cb-92C2-25804820EDAC}">
                        <c15:formulaRef>
                          <c15:sqref>'Outbreak Questions'!$K$10:$K$12</c15:sqref>
                        </c15:formulaRef>
                      </c:ext>
                    </c:extLst>
                    <c:strCache>
                      <c:ptCount val="3"/>
                      <c:pt idx="0">
                        <c:v>Oui</c:v>
                      </c:pt>
                      <c:pt idx="1">
                        <c:v>Non</c:v>
                      </c:pt>
                      <c:pt idx="2">
                        <c:v>Je ne sais pas</c:v>
                      </c:pt>
                    </c:strCache>
                  </c:strRef>
                </c:cat>
                <c:val>
                  <c:numRef>
                    <c:extLst>
                      <c:ext uri="{02D57815-91ED-43cb-92C2-25804820EDAC}">
                        <c15:formulaRef>
                          <c15:sqref>'Outbreak Questions'!$M$10:$M$12</c15:sqref>
                        </c15:formulaRef>
                      </c:ext>
                    </c:extLst>
                    <c:numCache>
                      <c:formatCode>0%</c:formatCode>
                      <c:ptCount val="3"/>
                      <c:pt idx="0">
                        <c:v>6.6614173228346396E-2</c:v>
                      </c:pt>
                      <c:pt idx="1">
                        <c:v>8.1889763779527558E-2</c:v>
                      </c:pt>
                      <c:pt idx="2">
                        <c:v>1.1496062992125983E-2</c:v>
                      </c:pt>
                    </c:numCache>
                  </c:numRef>
                </c:val>
                <c:extLst>
                  <c:ext xmlns:c16="http://schemas.microsoft.com/office/drawing/2014/chart" uri="{C3380CC4-5D6E-409C-BE32-E72D297353CC}">
                    <c16:uniqueId val="{00000002-17B3-4FE0-BFFA-A1EA7A915C59}"/>
                  </c:ext>
                </c:extLst>
              </c15:ser>
            </c15:filteredBarSeries>
            <c15:filteredBarSeries>
              <c15:ser>
                <c:idx val="6"/>
                <c:order val="2"/>
                <c:tx>
                  <c:strRef>
                    <c:extLst xmlns:c15="http://schemas.microsoft.com/office/drawing/2012/chart">
                      <c:ext xmlns:c15="http://schemas.microsoft.com/office/drawing/2012/chart" uri="{02D57815-91ED-43cb-92C2-25804820EDAC}">
                        <c15:formulaRef>
                          <c15:sqref>'Outbreak Questions'!$N$9</c15:sqref>
                        </c15:formulaRef>
                      </c:ext>
                    </c:extLst>
                    <c:strCache>
                      <c:ptCount val="1"/>
                      <c:pt idx="0">
                        <c:v>upper bar</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Questions'!$N$10:$N$12</c15:sqref>
                        </c15:formulaRef>
                      </c:ext>
                    </c:extLst>
                    <c:numCache>
                      <c:formatCode>0%</c:formatCode>
                      <c:ptCount val="3"/>
                      <c:pt idx="0">
                        <c:v>0.10338582677165353</c:v>
                      </c:pt>
                      <c:pt idx="1">
                        <c:v>2.8110236220472429E-2</c:v>
                      </c:pt>
                      <c:pt idx="2">
                        <c:v>0.12850393700787402</c:v>
                      </c:pt>
                    </c:numCache>
                  </c:numRef>
                </c:val>
                <c:extLst xmlns:c15="http://schemas.microsoft.com/office/drawing/2012/chart">
                  <c:ext xmlns:c16="http://schemas.microsoft.com/office/drawing/2014/chart" uri="{C3380CC4-5D6E-409C-BE32-E72D297353CC}">
                    <c16:uniqueId val="{00000007-17B3-4FE0-BFFA-A1EA7A915C59}"/>
                  </c:ext>
                </c:extLst>
              </c15:ser>
            </c15:filteredBarSeries>
            <c15:filteredBarSeries>
              <c15:ser>
                <c:idx val="8"/>
                <c:order val="4"/>
                <c:tx>
                  <c:strRef>
                    <c:extLst xmlns:c15="http://schemas.microsoft.com/office/drawing/2012/chart">
                      <c:ext xmlns:c15="http://schemas.microsoft.com/office/drawing/2012/chart" uri="{02D57815-91ED-43cb-92C2-25804820EDAC}">
                        <c15:formulaRef>
                          <c15:sqref>'Outbreak Questions'!$P$9</c15:sqref>
                        </c15:formulaRef>
                      </c:ext>
                    </c:extLst>
                    <c:strCache>
                      <c:ptCount val="1"/>
                      <c:pt idx="0">
                        <c:v>lower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Questions'!$P$10:$P$12</c15:sqref>
                        </c15:formulaRef>
                      </c:ext>
                    </c:extLst>
                    <c:numCache>
                      <c:formatCode>0%</c:formatCode>
                      <c:ptCount val="3"/>
                      <c:pt idx="0">
                        <c:v>3.9024390243902418E-2</c:v>
                      </c:pt>
                      <c:pt idx="1">
                        <c:v>2.8455284552845517E-2</c:v>
                      </c:pt>
                      <c:pt idx="2">
                        <c:v>2.2520325203252034E-2</c:v>
                      </c:pt>
                    </c:numCache>
                  </c:numRef>
                </c:val>
                <c:extLst xmlns:c15="http://schemas.microsoft.com/office/drawing/2012/chart">
                  <c:ext xmlns:c16="http://schemas.microsoft.com/office/drawing/2014/chart" uri="{C3380CC4-5D6E-409C-BE32-E72D297353CC}">
                    <c16:uniqueId val="{00000009-17B3-4FE0-BFFA-A1EA7A915C59}"/>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'Outbreak Questions'!$Q$9</c15:sqref>
                        </c15:formulaRef>
                      </c:ext>
                    </c:extLst>
                    <c:strCache>
                      <c:ptCount val="1"/>
                      <c:pt idx="0">
                        <c:v>upper bar</c:v>
                      </c:pt>
                    </c:strCache>
                  </c:strRef>
                </c:tx>
                <c:spPr>
                  <a:solidFill>
                    <a:schemeClr val="accent2">
                      <a:tint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Questions'!$K$10:$K$12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Questions'!$Q$10:$Q$12</c15:sqref>
                        </c15:formulaRef>
                      </c:ext>
                    </c:extLst>
                    <c:numCache>
                      <c:formatCode>0%</c:formatCode>
                      <c:ptCount val="3"/>
                      <c:pt idx="0">
                        <c:v>5.0975609756097551E-2</c:v>
                      </c:pt>
                      <c:pt idx="1">
                        <c:v>5.1544715447154443E-2</c:v>
                      </c:pt>
                      <c:pt idx="2">
                        <c:v>3.7479674796747971E-2</c:v>
                      </c:pt>
                    </c:numCache>
                  </c:numRef>
                </c:val>
                <c:extLst xmlns:c15="http://schemas.microsoft.com/office/drawing/2012/chart">
                  <c:ext xmlns:c16="http://schemas.microsoft.com/office/drawing/2014/chart" uri="{C3380CC4-5D6E-409C-BE32-E72D297353CC}">
                    <c16:uniqueId val="{00000010-978C-4CA3-BCBA-0B6AABF9886D}"/>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t>Seen Ebola Stakeholder in Community</a:t>
            </a:r>
            <a:endParaRPr lang="en-US" baseline="0"/>
          </a:p>
        </c:rich>
      </c:tx>
      <c:layout>
        <c:manualLayout>
          <c:xMode val="edge"/>
          <c:yMode val="edge"/>
          <c:x val="0.29513221574093756"/>
          <c:y val="5.7696625392233518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3284594951360937"/>
          <c:w val="0.91609317901809151"/>
          <c:h val="0.78830134369136817"/>
        </c:manualLayout>
      </c:layout>
      <c:barChart>
        <c:barDir val="col"/>
        <c:grouping val="clustered"/>
        <c:varyColors val="0"/>
        <c:ser>
          <c:idx val="0"/>
          <c:order val="0"/>
          <c:tx>
            <c:strRef>
              <c:f>'Outbreak Questions'!$L$19</c:f>
              <c:strCache>
                <c:ptCount val="1"/>
                <c:pt idx="0">
                  <c:v>Homme (N=254)</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'Outbreak Questions'!$N$20:$N$22</c:f>
                <c:numCache>
                  <c:formatCode>0%</c:formatCode>
                  <c:ptCount val="3"/>
                  <c:pt idx="0">
                    <c:v>5.7480314960629941E-2</c:v>
                  </c:pt>
                  <c:pt idx="1">
                    <c:v>4.9055118110236218E-2</c:v>
                  </c:pt>
                  <c:pt idx="2">
                    <c:v>4.9999999999999989E-2</c:v>
                  </c:pt>
                </c:numCache>
              </c:numRef>
            </c:plus>
            <c:minus>
              <c:numRef>
                <c:f>'Outbreak Questions'!$M$20:$M$22</c:f>
                <c:numCache>
                  <c:formatCode>0%</c:formatCode>
                  <c:ptCount val="3"/>
                  <c:pt idx="0">
                    <c:v>2.2519685039370074E-2</c:v>
                  </c:pt>
                  <c:pt idx="1">
                    <c:v>3.0944881889763798E-2</c:v>
                  </c:pt>
                  <c:pt idx="2">
                    <c:v>1.6535433070866135E-2</c:v>
                  </c:pt>
                </c:numCache>
              </c:numRef>
            </c:minus>
            <c:spPr>
              <a:noFill/>
              <a:ln w="12700" cap="flat" cmpd="sng" algn="ctr">
                <a:solidFill>
                  <a:sysClr val="windowText" lastClr="000000"/>
                </a:solidFill>
                <a:round/>
              </a:ln>
              <a:effectLst/>
            </c:spPr>
          </c:errBars>
          <c:cat>
            <c:strRef>
              <c:f>'Outbreak Questions'!$K$20:$K$22</c:f>
              <c:strCache>
                <c:ptCount val="3"/>
                <c:pt idx="0">
                  <c:v>Oui</c:v>
                </c:pt>
                <c:pt idx="1">
                  <c:v>Non</c:v>
                </c:pt>
                <c:pt idx="2">
                  <c:v>Je ne sais pas</c:v>
                </c:pt>
              </c:strCache>
            </c:strRef>
          </c:cat>
          <c:val>
            <c:numRef>
              <c:f>'Outbreak Questions'!$L$20:$L$22</c:f>
              <c:numCache>
                <c:formatCode>0%</c:formatCode>
                <c:ptCount val="3"/>
                <c:pt idx="0">
                  <c:v>0.34251968503937008</c:v>
                </c:pt>
                <c:pt idx="1">
                  <c:v>0.44094488188976377</c:v>
                </c:pt>
                <c:pt idx="2">
                  <c:v>0.21653543307086615</c:v>
                </c:pt>
              </c:numCache>
            </c:numRef>
          </c:val>
          <c:extLst>
            <c:ext xmlns:c16="http://schemas.microsoft.com/office/drawing/2014/chart" uri="{C3380CC4-5D6E-409C-BE32-E72D297353CC}">
              <c16:uniqueId val="{00000001-17B3-4FE0-BFFA-A1EA7A915C59}"/>
            </c:ext>
          </c:extLst>
        </c:ser>
        <c:ser>
          <c:idx val="2"/>
          <c:order val="3"/>
          <c:tx>
            <c:strRef>
              <c:f>'Outbreak Questions'!$O$19</c:f>
              <c:strCache>
                <c:ptCount val="1"/>
                <c:pt idx="0">
                  <c:v>Femme (N=246)</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'Outbreak Questions'!$Q$20:$Q$22</c:f>
                <c:numCache>
                  <c:formatCode>0%</c:formatCode>
                  <c:ptCount val="3"/>
                  <c:pt idx="0">
                    <c:v>3.2357723577235764E-2</c:v>
                  </c:pt>
                  <c:pt idx="1">
                    <c:v>2.7967479674796791E-2</c:v>
                  </c:pt>
                  <c:pt idx="2">
                    <c:v>4.9674796747967487E-2</c:v>
                  </c:pt>
                </c:numCache>
              </c:numRef>
            </c:plus>
            <c:minus>
              <c:numRef>
                <c:f>'Outbreak Questions'!$P$20:$P$22</c:f>
                <c:numCache>
                  <c:formatCode>0%</c:formatCode>
                  <c:ptCount val="3"/>
                  <c:pt idx="0">
                    <c:v>1.764227642276428E-2</c:v>
                  </c:pt>
                  <c:pt idx="1">
                    <c:v>8.2032520325203223E-2</c:v>
                  </c:pt>
                  <c:pt idx="2">
                    <c:v>1.032520325203252E-2</c:v>
                  </c:pt>
                </c:numCache>
              </c:numRef>
            </c:minus>
            <c:spPr>
              <a:noFill/>
              <a:ln w="9525" cap="flat" cmpd="sng" algn="ctr">
                <a:solidFill>
                  <a:sysClr val="windowText" lastClr="000000"/>
                </a:solidFill>
                <a:round/>
              </a:ln>
              <a:effectLst/>
            </c:spPr>
          </c:errBars>
          <c:cat>
            <c:strRef>
              <c:f>'Outbreak Questions'!$K$20:$K$22</c:f>
              <c:strCache>
                <c:ptCount val="3"/>
                <c:pt idx="0">
                  <c:v>Oui</c:v>
                </c:pt>
                <c:pt idx="1">
                  <c:v>Non</c:v>
                </c:pt>
                <c:pt idx="2">
                  <c:v>Je ne sais pas</c:v>
                </c:pt>
              </c:strCache>
            </c:strRef>
          </c:cat>
          <c:val>
            <c:numRef>
              <c:f>'Outbreak Questions'!$O$20:$O$22</c:f>
              <c:numCache>
                <c:formatCode>0%</c:formatCode>
                <c:ptCount val="3"/>
                <c:pt idx="0">
                  <c:v>0.72764227642276424</c:v>
                </c:pt>
                <c:pt idx="1">
                  <c:v>0.25203252032520324</c:v>
                </c:pt>
                <c:pt idx="2">
                  <c:v>2.032520325203252E-2</c:v>
                </c:pt>
              </c:numCache>
            </c:numRef>
          </c:val>
          <c:extLst>
            <c:ext xmlns:c16="http://schemas.microsoft.com/office/drawing/2014/chart" uri="{C3380CC4-5D6E-409C-BE32-E72D297353CC}">
              <c16:uniqueId val="{00000017-EE72-4887-A072-06ACAB5641B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7"/>
                <c:order val="1"/>
                <c:tx>
                  <c:strRef>
                    <c:extLst>
                      <c:ext uri="{02D57815-91ED-43cb-92C2-25804820EDAC}">
                        <c15:formulaRef>
                          <c15:sqref>'Outbreak Questions'!$M$19</c15:sqref>
                        </c15:formulaRef>
                      </c:ext>
                    </c:extLst>
                    <c:strCache>
                      <c:ptCount val="1"/>
                      <c:pt idx="0">
                        <c:v>lower bar</c:v>
                      </c:pt>
                    </c:strCache>
                  </c:strRef>
                </c:tx>
                <c:spPr>
                  <a:solidFill>
                    <a:srgbClr val="FFC000">
                      <a:lumMod val="60000"/>
                      <a:lumOff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Lit>
                      <c:ptCount val="0"/>
                    </c:numLit>
                  </c:plus>
                  <c:minus>
                    <c:numLit>
                      <c:ptCount val="0"/>
                    </c:numLit>
                  </c:minus>
                  <c:spPr>
                    <a:noFill/>
                    <a:ln w="9525" cap="flat" cmpd="sng" algn="ctr">
                      <a:solidFill>
                        <a:schemeClr val="dk1">
                          <a:lumMod val="50000"/>
                          <a:lumOff val="50000"/>
                        </a:schemeClr>
                      </a:solidFill>
                      <a:round/>
                    </a:ln>
                    <a:effectLst/>
                  </c:spPr>
                </c:errBars>
                <c:cat>
                  <c:strRef>
                    <c:extLst>
                      <c:ext uri="{02D57815-91ED-43cb-92C2-25804820EDAC}">
                        <c15:formulaRef>
                          <c15:sqref>'Outbreak Questions'!$K$20:$K$22</c15:sqref>
                        </c15:formulaRef>
                      </c:ext>
                    </c:extLst>
                    <c:strCache>
                      <c:ptCount val="3"/>
                      <c:pt idx="0">
                        <c:v>Oui</c:v>
                      </c:pt>
                      <c:pt idx="1">
                        <c:v>Non</c:v>
                      </c:pt>
                      <c:pt idx="2">
                        <c:v>Je ne sais pas</c:v>
                      </c:pt>
                    </c:strCache>
                  </c:strRef>
                </c:cat>
                <c:val>
                  <c:numRef>
                    <c:extLst>
                      <c:ext uri="{02D57815-91ED-43cb-92C2-25804820EDAC}">
                        <c15:formulaRef>
                          <c15:sqref>'Outbreak Questions'!$M$20:$M$22</c15:sqref>
                        </c15:formulaRef>
                      </c:ext>
                    </c:extLst>
                    <c:numCache>
                      <c:formatCode>0%</c:formatCode>
                      <c:ptCount val="3"/>
                      <c:pt idx="0">
                        <c:v>2.2519685039370074E-2</c:v>
                      </c:pt>
                      <c:pt idx="1">
                        <c:v>3.0944881889763798E-2</c:v>
                      </c:pt>
                      <c:pt idx="2">
                        <c:v>1.6535433070866135E-2</c:v>
                      </c:pt>
                    </c:numCache>
                  </c:numRef>
                </c:val>
                <c:extLst>
                  <c:ext xmlns:c16="http://schemas.microsoft.com/office/drawing/2014/chart" uri="{C3380CC4-5D6E-409C-BE32-E72D297353CC}">
                    <c16:uniqueId val="{00000008-17B3-4FE0-BFFA-A1EA7A915C59}"/>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'Outbreak Questions'!$N$19</c15:sqref>
                        </c15:formulaRef>
                      </c:ext>
                    </c:extLst>
                    <c:strCache>
                      <c:ptCount val="1"/>
                      <c:pt idx="0">
                        <c:v>upper bar</c:v>
                      </c:pt>
                    </c:strCache>
                  </c:strRef>
                </c:tx>
                <c:spPr>
                  <a:solidFill>
                    <a:schemeClr val="accent1">
                      <a:lumMod val="40000"/>
                      <a:lumOff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Questions'!$K$20:$K$22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Questions'!$N$20:$N$22</c15:sqref>
                        </c15:formulaRef>
                      </c:ext>
                    </c:extLst>
                    <c:numCache>
                      <c:formatCode>0%</c:formatCode>
                      <c:ptCount val="3"/>
                      <c:pt idx="0">
                        <c:v>5.7480314960629941E-2</c:v>
                      </c:pt>
                      <c:pt idx="1">
                        <c:v>4.9055118110236218E-2</c:v>
                      </c:pt>
                      <c:pt idx="2">
                        <c:v>4.9999999999999989E-2</c:v>
                      </c:pt>
                    </c:numCache>
                  </c:numRef>
                </c:val>
                <c:extLst xmlns:c15="http://schemas.microsoft.com/office/drawing/2012/chart">
                  <c:ext xmlns:c16="http://schemas.microsoft.com/office/drawing/2014/chart" uri="{C3380CC4-5D6E-409C-BE32-E72D297353CC}">
                    <c16:uniqueId val="{00000016-EE72-4887-A072-06ACAB5641B1}"/>
                  </c:ext>
                </c:extLst>
              </c15:ser>
            </c15:filteredBarSeries>
            <c15:filteredBarSeries>
              <c15:ser>
                <c:idx val="3"/>
                <c:order val="4"/>
                <c:tx>
                  <c:strRef>
                    <c:extLst xmlns:c15="http://schemas.microsoft.com/office/drawing/2012/chart">
                      <c:ext xmlns:c15="http://schemas.microsoft.com/office/drawing/2012/chart" uri="{02D57815-91ED-43cb-92C2-25804820EDAC}">
                        <c15:formulaRef>
                          <c15:sqref>'Outbreak Questions'!$P$19</c15:sqref>
                        </c15:formulaRef>
                      </c:ext>
                    </c:extLst>
                    <c:strCache>
                      <c:ptCount val="1"/>
                      <c:pt idx="0">
                        <c:v>lower bar</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'Outbreak Questions'!$K$20:$K$22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Questions'!$P$20:$P$22</c15:sqref>
                        </c15:formulaRef>
                      </c:ext>
                    </c:extLst>
                    <c:numCache>
                      <c:formatCode>0%</c:formatCode>
                      <c:ptCount val="3"/>
                      <c:pt idx="0">
                        <c:v>1.764227642276428E-2</c:v>
                      </c:pt>
                      <c:pt idx="1">
                        <c:v>8.2032520325203223E-2</c:v>
                      </c:pt>
                      <c:pt idx="2">
                        <c:v>1.032520325203252E-2</c:v>
                      </c:pt>
                    </c:numCache>
                  </c:numRef>
                </c:val>
                <c:extLst xmlns:c15="http://schemas.microsoft.com/office/drawing/2012/chart">
                  <c:ext xmlns:c16="http://schemas.microsoft.com/office/drawing/2014/chart" uri="{C3380CC4-5D6E-409C-BE32-E72D297353CC}">
                    <c16:uniqueId val="{00000018-EE72-4887-A072-06ACAB5641B1}"/>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'Outbreak Questions'!$Q$19</c15:sqref>
                        </c15:formulaRef>
                      </c:ext>
                    </c:extLst>
                    <c:strCache>
                      <c:ptCount val="1"/>
                      <c:pt idx="0">
                        <c:v>upper bar</c:v>
                      </c:pt>
                    </c:strCache>
                  </c:strRef>
                </c:tx>
                <c:spPr>
                  <a:solidFill>
                    <a:schemeClr val="accent2">
                      <a:shade val="92000"/>
                    </a:schemeClr>
                  </a:solidFill>
                  <a:ln>
                    <a:noFill/>
                  </a:ln>
                  <a:effectLst/>
                </c:spPr>
                <c:invertIfNegative val="0"/>
                <c:cat>
                  <c:strRef>
                    <c:extLst xmlns:c15="http://schemas.microsoft.com/office/drawing/2012/chart">
                      <c:ext xmlns:c15="http://schemas.microsoft.com/office/drawing/2012/chart" uri="{02D57815-91ED-43cb-92C2-25804820EDAC}">
                        <c15:formulaRef>
                          <c15:sqref>'Outbreak Questions'!$K$20:$K$22</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'Outbreak Questions'!$Q$20:$Q$22</c15:sqref>
                        </c15:formulaRef>
                      </c:ext>
                    </c:extLst>
                    <c:numCache>
                      <c:formatCode>0%</c:formatCode>
                      <c:ptCount val="3"/>
                      <c:pt idx="0">
                        <c:v>3.2357723577235764E-2</c:v>
                      </c:pt>
                      <c:pt idx="1">
                        <c:v>2.7967479674796791E-2</c:v>
                      </c:pt>
                      <c:pt idx="2">
                        <c:v>4.9674796747967487E-2</c:v>
                      </c:pt>
                    </c:numCache>
                  </c:numRef>
                </c:val>
                <c:extLst xmlns:c15="http://schemas.microsoft.com/office/drawing/2012/chart">
                  <c:ext xmlns:c16="http://schemas.microsoft.com/office/drawing/2014/chart" uri="{C3380CC4-5D6E-409C-BE32-E72D297353CC}">
                    <c16:uniqueId val="{00000019-EE72-4887-A072-06ACAB5641B1}"/>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4106275835354185"/>
          <c:y val="0.17291050063232888"/>
          <c:w val="0.22465767841472595"/>
          <c:h val="0.207164909328070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Reaction</a:t>
            </a:r>
            <a:r>
              <a:rPr lang="en-US" baseline="0">
                <a:solidFill>
                  <a:schemeClr val="tx1"/>
                </a:solidFill>
              </a:rPr>
              <a:t> to family member illness</a:t>
            </a:r>
            <a:endParaRPr lang="en-US">
              <a:solidFill>
                <a:schemeClr val="tx1"/>
              </a:solidFill>
            </a:endParaRPr>
          </a:p>
        </c:rich>
      </c:tx>
      <c:layout>
        <c:manualLayout>
          <c:xMode val="edge"/>
          <c:yMode val="edge"/>
          <c:x val="0.41489196375172949"/>
          <c:y val="3.5554441545762545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2.1120276114455213E-2"/>
          <c:y val="5.6592115342885829E-2"/>
          <c:w val="0.97887972388554478"/>
          <c:h val="0.77800074687963405"/>
        </c:manualLayout>
      </c:layout>
      <c:barChart>
        <c:barDir val="col"/>
        <c:grouping val="clustered"/>
        <c:varyColors val="0"/>
        <c:ser>
          <c:idx val="0"/>
          <c:order val="0"/>
          <c:tx>
            <c:strRef>
              <c:f>Surveillance!$L$19</c:f>
              <c:strCache>
                <c:ptCount val="1"/>
                <c:pt idx="0">
                  <c:v>Homme (N=254)</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Surveillance!$N$20:$N$30</c:f>
                <c:numCache>
                  <c:formatCode>0%</c:formatCode>
                  <c:ptCount val="11"/>
                  <c:pt idx="0">
                    <c:v>2.8818897637795278E-2</c:v>
                  </c:pt>
                  <c:pt idx="1">
                    <c:v>3.7637795275590566E-2</c:v>
                  </c:pt>
                  <c:pt idx="2">
                    <c:v>8.913385826771654E-2</c:v>
                  </c:pt>
                  <c:pt idx="3">
                    <c:v>2.9448818897637785E-2</c:v>
                  </c:pt>
                  <c:pt idx="4">
                    <c:v>6.692913385826775E-3</c:v>
                  </c:pt>
                  <c:pt idx="5">
                    <c:v>2.488188976377953E-2</c:v>
                  </c:pt>
                  <c:pt idx="6">
                    <c:v>1.0078740157480337E-2</c:v>
                  </c:pt>
                  <c:pt idx="7">
                    <c:v>-4.6299212598425205E-2</c:v>
                  </c:pt>
                  <c:pt idx="8">
                    <c:v>6.370078740157481E-2</c:v>
                  </c:pt>
                  <c:pt idx="9">
                    <c:v>3.9763779527559051E-2</c:v>
                  </c:pt>
                  <c:pt idx="10">
                    <c:v>5.6141732283464557E-2</c:v>
                  </c:pt>
                </c:numCache>
              </c:numRef>
            </c:plus>
            <c:minus>
              <c:numRef>
                <c:f>Surveillance!$M$20:$M$30</c:f>
                <c:numCache>
                  <c:formatCode>0%</c:formatCode>
                  <c:ptCount val="11"/>
                  <c:pt idx="0">
                    <c:v>1.1181102362204723E-2</c:v>
                  </c:pt>
                  <c:pt idx="1">
                    <c:v>8.2362204724409444E-2</c:v>
                  </c:pt>
                  <c:pt idx="2">
                    <c:v>6.0866141732283462E-2</c:v>
                  </c:pt>
                  <c:pt idx="3">
                    <c:v>4.0551181102362208E-2</c:v>
                  </c:pt>
                  <c:pt idx="4">
                    <c:v>1.3307086614173229E-2</c:v>
                  </c:pt>
                  <c:pt idx="5">
                    <c:v>2.5118110236220473E-2</c:v>
                  </c:pt>
                  <c:pt idx="6">
                    <c:v>0.10992125984251967</c:v>
                  </c:pt>
                  <c:pt idx="7">
                    <c:v>8.6299212598425198E-2</c:v>
                  </c:pt>
                  <c:pt idx="8">
                    <c:v>8.6299212598425198E-2</c:v>
                  </c:pt>
                  <c:pt idx="9">
                    <c:v>9.0236220472440939E-2</c:v>
                  </c:pt>
                  <c:pt idx="10">
                    <c:v>0.12385826771653545</c:v>
                  </c:pt>
                </c:numCache>
              </c:numRef>
            </c:minus>
            <c:spPr>
              <a:noFill/>
              <a:ln w="9525" cap="flat" cmpd="sng" algn="ctr">
                <a:solidFill>
                  <a:schemeClr val="tx1"/>
                </a:solidFill>
                <a:round/>
              </a:ln>
              <a:effectLst/>
            </c:spPr>
          </c:errBars>
          <c:cat>
            <c:strRef>
              <c:f>Surveillance!$K$20:$K$30</c:f>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f>Surveillance!$L$20:$L$30</c:f>
              <c:numCache>
                <c:formatCode>0%</c:formatCode>
                <c:ptCount val="11"/>
                <c:pt idx="0">
                  <c:v>5.1181102362204724E-2</c:v>
                </c:pt>
                <c:pt idx="1">
                  <c:v>0.10236220472440945</c:v>
                </c:pt>
                <c:pt idx="2">
                  <c:v>7.0866141732283464E-2</c:v>
                </c:pt>
                <c:pt idx="3">
                  <c:v>9.055118110236221E-2</c:v>
                </c:pt>
                <c:pt idx="4">
                  <c:v>4.3307086614173228E-2</c:v>
                </c:pt>
                <c:pt idx="5">
                  <c:v>5.5118110236220472E-2</c:v>
                </c:pt>
                <c:pt idx="6">
                  <c:v>0.12992125984251968</c:v>
                </c:pt>
                <c:pt idx="7">
                  <c:v>0.1062992125984252</c:v>
                </c:pt>
                <c:pt idx="8">
                  <c:v>0.1062992125984252</c:v>
                </c:pt>
                <c:pt idx="9">
                  <c:v>0.11023622047244094</c:v>
                </c:pt>
                <c:pt idx="10">
                  <c:v>0.13385826771653545</c:v>
                </c:pt>
              </c:numCache>
            </c:numRef>
          </c:val>
          <c:extLst>
            <c:ext xmlns:c16="http://schemas.microsoft.com/office/drawing/2014/chart" uri="{C3380CC4-5D6E-409C-BE32-E72D297353CC}">
              <c16:uniqueId val="{00000001-80D8-43B5-A90A-2E6E3E85E7CB}"/>
            </c:ext>
          </c:extLst>
        </c:ser>
        <c:ser>
          <c:idx val="3"/>
          <c:order val="3"/>
          <c:tx>
            <c:strRef>
              <c:f>Surveillance!$O$19</c:f>
              <c:strCache>
                <c:ptCount val="1"/>
                <c:pt idx="0">
                  <c:v>Femme (N=246)</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Surveillance!$Q$20:$Q$30</c:f>
                <c:numCache>
                  <c:formatCode>0%</c:formatCode>
                  <c:ptCount val="11"/>
                  <c:pt idx="0">
                    <c:v>5.2764227642276423E-2</c:v>
                  </c:pt>
                  <c:pt idx="1">
                    <c:v>1.9674796747967481E-2</c:v>
                  </c:pt>
                  <c:pt idx="2">
                    <c:v>4.3658536585365865E-2</c:v>
                  </c:pt>
                  <c:pt idx="3">
                    <c:v>3.3333333333333354E-2</c:v>
                  </c:pt>
                  <c:pt idx="4">
                    <c:v>6.8292682926829329E-3</c:v>
                  </c:pt>
                  <c:pt idx="5">
                    <c:v>3.0569105691056905E-2</c:v>
                  </c:pt>
                  <c:pt idx="6">
                    <c:v>8.0894308943089424E-2</c:v>
                  </c:pt>
                  <c:pt idx="7">
                    <c:v>5.3414634146341462E-2</c:v>
                  </c:pt>
                  <c:pt idx="8">
                    <c:v>3.7398373983739852E-2</c:v>
                  </c:pt>
                  <c:pt idx="9">
                    <c:v>7.4634146341463412E-2</c:v>
                  </c:pt>
                  <c:pt idx="10">
                    <c:v>1.6829268292682928E-2</c:v>
                  </c:pt>
                </c:numCache>
              </c:numRef>
            </c:plus>
            <c:minus>
              <c:numRef>
                <c:f>Surveillance!$P$20:$P$30</c:f>
                <c:numCache>
                  <c:formatCode>0%</c:formatCode>
                  <c:ptCount val="11"/>
                  <c:pt idx="0">
                    <c:v>2.7235772357723578E-2</c:v>
                  </c:pt>
                  <c:pt idx="1">
                    <c:v>1.032520325203252E-2</c:v>
                  </c:pt>
                  <c:pt idx="2">
                    <c:v>2.6341463414634142E-2</c:v>
                  </c:pt>
                  <c:pt idx="3">
                    <c:v>2.6666666666666644E-2</c:v>
                  </c:pt>
                  <c:pt idx="4">
                    <c:v>6.3170731707317074E-2</c:v>
                  </c:pt>
                  <c:pt idx="5">
                    <c:v>6.9430894308943086E-2</c:v>
                  </c:pt>
                  <c:pt idx="6">
                    <c:v>4.9105691056910566E-2</c:v>
                  </c:pt>
                  <c:pt idx="7">
                    <c:v>6.5853658536585355E-3</c:v>
                  </c:pt>
                  <c:pt idx="8">
                    <c:v>0.13260162601626016</c:v>
                  </c:pt>
                  <c:pt idx="9">
                    <c:v>7.5365853658536597E-2</c:v>
                  </c:pt>
                  <c:pt idx="10">
                    <c:v>6.3170731707317074E-2</c:v>
                  </c:pt>
                </c:numCache>
              </c:numRef>
            </c:minus>
            <c:spPr>
              <a:noFill/>
              <a:ln w="12700" cap="flat" cmpd="sng" algn="ctr">
                <a:solidFill>
                  <a:schemeClr val="tx1"/>
                </a:solidFill>
                <a:round/>
              </a:ln>
              <a:effectLst/>
            </c:spPr>
          </c:errBars>
          <c:cat>
            <c:strRef>
              <c:f>Surveillance!$K$20:$K$30</c:f>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f>Surveillance!$O$20:$O$30</c:f>
              <c:numCache>
                <c:formatCode>0%</c:formatCode>
                <c:ptCount val="11"/>
                <c:pt idx="0">
                  <c:v>7.7235772357723581E-2</c:v>
                </c:pt>
                <c:pt idx="1">
                  <c:v>2.032520325203252E-2</c:v>
                </c:pt>
                <c:pt idx="2">
                  <c:v>0.14634146341463414</c:v>
                </c:pt>
                <c:pt idx="3">
                  <c:v>0.16666666666666666</c:v>
                </c:pt>
                <c:pt idx="4">
                  <c:v>7.3170731707317069E-2</c:v>
                </c:pt>
                <c:pt idx="5">
                  <c:v>8.943089430894309E-2</c:v>
                </c:pt>
                <c:pt idx="6">
                  <c:v>6.910569105691057E-2</c:v>
                </c:pt>
                <c:pt idx="7">
                  <c:v>3.6585365853658534E-2</c:v>
                </c:pt>
                <c:pt idx="8">
                  <c:v>0.16260162601626016</c:v>
                </c:pt>
                <c:pt idx="9">
                  <c:v>8.5365853658536592E-2</c:v>
                </c:pt>
                <c:pt idx="10">
                  <c:v>7.3170731707317069E-2</c:v>
                </c:pt>
              </c:numCache>
            </c:numRef>
          </c:val>
          <c:extLst>
            <c:ext xmlns:c16="http://schemas.microsoft.com/office/drawing/2014/chart" uri="{C3380CC4-5D6E-409C-BE32-E72D297353CC}">
              <c16:uniqueId val="{00000002-80D8-43B5-A90A-2E6E3E85E7C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Surveillance!$M$19</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Surveillance!$K$20:$K$30</c15:sqref>
                        </c15:formulaRef>
                      </c:ext>
                    </c:extLst>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extLst>
                      <c:ext uri="{02D57815-91ED-43cb-92C2-25804820EDAC}">
                        <c15:formulaRef>
                          <c15:sqref>Surveillance!$M$20:$M$30</c15:sqref>
                        </c15:formulaRef>
                      </c:ext>
                    </c:extLst>
                    <c:numCache>
                      <c:formatCode>0%</c:formatCode>
                      <c:ptCount val="11"/>
                      <c:pt idx="0">
                        <c:v>1.1181102362204723E-2</c:v>
                      </c:pt>
                      <c:pt idx="1">
                        <c:v>8.2362204724409444E-2</c:v>
                      </c:pt>
                      <c:pt idx="2">
                        <c:v>6.0866141732283462E-2</c:v>
                      </c:pt>
                      <c:pt idx="3">
                        <c:v>4.0551181102362208E-2</c:v>
                      </c:pt>
                      <c:pt idx="4">
                        <c:v>1.3307086614173229E-2</c:v>
                      </c:pt>
                      <c:pt idx="5">
                        <c:v>2.5118110236220473E-2</c:v>
                      </c:pt>
                      <c:pt idx="6">
                        <c:v>0.10992125984251967</c:v>
                      </c:pt>
                      <c:pt idx="7">
                        <c:v>8.6299212598425198E-2</c:v>
                      </c:pt>
                      <c:pt idx="8">
                        <c:v>8.6299212598425198E-2</c:v>
                      </c:pt>
                      <c:pt idx="9">
                        <c:v>9.0236220472440939E-2</c:v>
                      </c:pt>
                      <c:pt idx="10">
                        <c:v>0.12385826771653545</c:v>
                      </c:pt>
                    </c:numCache>
                  </c:numRef>
                </c:val>
                <c:extLst>
                  <c:ext xmlns:c16="http://schemas.microsoft.com/office/drawing/2014/chart" uri="{C3380CC4-5D6E-409C-BE32-E72D297353CC}">
                    <c16:uniqueId val="{00000003-80D8-43B5-A90A-2E6E3E85E7C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Surveillance!$N$19</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Surveillance!$K$20:$K$30</c15:sqref>
                        </c15:formulaRef>
                      </c:ext>
                    </c:extLst>
                    <c:strCache>
                      <c:ptCount val="11"/>
                      <c:pt idx="0">
                        <c:v>Vous alertez l’équipe d’intervention de lutte contre Ébola</c:v>
                      </c:pt>
                      <c:pt idx="1">
                        <c:v>Vous alertez d’autres autorités locales</c:v>
                      </c:pt>
                      <c:pt idx="2">
                        <c:v>Vous le soignez chez vous comme d’habitude</c:v>
                      </c:pt>
                      <c:pt idx="3">
                        <c:v>Vous le soignez chez vous, mais vous essayez de le tenir éloigné autant que possible des autres personnes </c:v>
                      </c:pt>
                      <c:pt idx="4">
                        <c:v>Vous le soignez chez vous, mais vous essayez de le tenir éloigné autant que possible des autres personnes </c:v>
                      </c:pt>
                      <c:pt idx="5">
                        <c:v>Vous l’emmenez à la formation sanitaire la plus proche pour qu’il y soit soigné</c:v>
                      </c:pt>
                      <c:pt idx="6">
                        <c:v>Vous l’emmenez dans un centre de traitement d’Ébola pour recevoir un traitement</c:v>
                      </c:pt>
                      <c:pt idx="7">
                        <c:v>Vous l’emmenez chez un tradipraticien/guérisseur pour qu’il y soit soigné</c:v>
                      </c:pt>
                      <c:pt idx="8">
                        <c:v>Vous allez à la pharmacie pour acheter des médicaments</c:v>
                      </c:pt>
                      <c:pt idx="9">
                        <c:v>Vous ne faites rien</c:v>
                      </c:pt>
                      <c:pt idx="10">
                        <c:v>Autre</c:v>
                      </c:pt>
                    </c:strCache>
                  </c:strRef>
                </c:cat>
                <c:val>
                  <c:numRef>
                    <c:extLst xmlns:c15="http://schemas.microsoft.com/office/drawing/2012/chart">
                      <c:ext xmlns:c15="http://schemas.microsoft.com/office/drawing/2012/chart" uri="{02D57815-91ED-43cb-92C2-25804820EDAC}">
                        <c15:formulaRef>
                          <c15:sqref>Surveillance!$N$20:$N$30</c15:sqref>
                        </c15:formulaRef>
                      </c:ext>
                    </c:extLst>
                    <c:numCache>
                      <c:formatCode>0%</c:formatCode>
                      <c:ptCount val="11"/>
                      <c:pt idx="0">
                        <c:v>2.8818897637795278E-2</c:v>
                      </c:pt>
                      <c:pt idx="1">
                        <c:v>3.7637795275590566E-2</c:v>
                      </c:pt>
                      <c:pt idx="2">
                        <c:v>8.913385826771654E-2</c:v>
                      </c:pt>
                      <c:pt idx="3">
                        <c:v>2.9448818897637785E-2</c:v>
                      </c:pt>
                      <c:pt idx="4">
                        <c:v>6.692913385826775E-3</c:v>
                      </c:pt>
                      <c:pt idx="5">
                        <c:v>2.488188976377953E-2</c:v>
                      </c:pt>
                      <c:pt idx="6">
                        <c:v>1.0078740157480337E-2</c:v>
                      </c:pt>
                      <c:pt idx="7">
                        <c:v>-4.6299212598425205E-2</c:v>
                      </c:pt>
                      <c:pt idx="8">
                        <c:v>6.370078740157481E-2</c:v>
                      </c:pt>
                      <c:pt idx="9">
                        <c:v>3.9763779527559051E-2</c:v>
                      </c:pt>
                      <c:pt idx="10">
                        <c:v>5.6141732283464557E-2</c:v>
                      </c:pt>
                    </c:numCache>
                  </c:numRef>
                </c:val>
                <c:extLst xmlns:c15="http://schemas.microsoft.com/office/drawing/2012/chart">
                  <c:ext xmlns:c16="http://schemas.microsoft.com/office/drawing/2014/chart" uri="{C3380CC4-5D6E-409C-BE32-E72D297353CC}">
                    <c16:uniqueId val="{00000004-80D8-43B5-A90A-2E6E3E85E7CB}"/>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b"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4606270862813162"/>
          <c:y val="8.508338082514777E-2"/>
          <c:w val="0.21816998938962417"/>
          <c:h val="6.566876125330044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withinLinearReversed" id="22">
  <a:schemeClr val="accent2"/>
</cs:colorStyle>
</file>

<file path=xl/charts/colors14.xml><?xml version="1.0" encoding="utf-8"?>
<cs:colorStyle xmlns:cs="http://schemas.microsoft.com/office/drawing/2012/chartStyle" xmlns:a="http://schemas.openxmlformats.org/drawingml/2006/main" meth="withinLinearReversed" id="22">
  <a:schemeClr val="accent2"/>
</cs:colorStyle>
</file>

<file path=xl/charts/colors15.xml><?xml version="1.0" encoding="utf-8"?>
<cs:colorStyle xmlns:cs="http://schemas.microsoft.com/office/drawing/2012/chartStyle" xmlns:a="http://schemas.openxmlformats.org/drawingml/2006/main" meth="withinLinearReversed" id="22">
  <a:schemeClr val="accent2"/>
</cs:colorStyle>
</file>

<file path=xl/charts/colors16.xml><?xml version="1.0" encoding="utf-8"?>
<cs:colorStyle xmlns:cs="http://schemas.microsoft.com/office/drawing/2012/chartStyle" xmlns:a="http://schemas.openxmlformats.org/drawingml/2006/main" meth="withinLinearReversed" id="22">
  <a:schemeClr val="accent2"/>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2">
  <a:schemeClr val="accent2"/>
</cs:colorStyle>
</file>

<file path=xl/charts/colors23.xml><?xml version="1.0" encoding="utf-8"?>
<cs:colorStyle xmlns:cs="http://schemas.microsoft.com/office/drawing/2012/chartStyle" xmlns:a="http://schemas.openxmlformats.org/drawingml/2006/main" meth="withinLinearReversed" id="22">
  <a:schemeClr val="accent2"/>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25.xml><?xml version="1.0" encoding="utf-8"?>
<cs:colorStyle xmlns:cs="http://schemas.microsoft.com/office/drawing/2012/chartStyle" xmlns:a="http://schemas.openxmlformats.org/drawingml/2006/main" meth="withinLinearReversed" id="22">
  <a:schemeClr val="accent2"/>
</cs:colorStyle>
</file>

<file path=xl/charts/colors26.xml><?xml version="1.0" encoding="utf-8"?>
<cs:colorStyle xmlns:cs="http://schemas.microsoft.com/office/drawing/2012/chartStyle" xmlns:a="http://schemas.openxmlformats.org/drawingml/2006/main" meth="withinLinearReversed" id="22">
  <a:schemeClr val="accent2"/>
</cs:colorStyle>
</file>

<file path=xl/charts/colors27.xml><?xml version="1.0" encoding="utf-8"?>
<cs:colorStyle xmlns:cs="http://schemas.microsoft.com/office/drawing/2012/chartStyle" xmlns:a="http://schemas.openxmlformats.org/drawingml/2006/main" meth="withinLinearReversed" id="22">
  <a:schemeClr val="accent2"/>
</cs:colorStyle>
</file>

<file path=xl/charts/colors28.xml><?xml version="1.0" encoding="utf-8"?>
<cs:colorStyle xmlns:cs="http://schemas.microsoft.com/office/drawing/2012/chartStyle" xmlns:a="http://schemas.openxmlformats.org/drawingml/2006/main" meth="withinLinearReversed" id="22">
  <a:schemeClr val="accent2"/>
</cs:colorStyle>
</file>

<file path=xl/charts/colors29.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30.xml><?xml version="1.0" encoding="utf-8"?>
<cs:colorStyle xmlns:cs="http://schemas.microsoft.com/office/drawing/2012/chartStyle" xmlns:a="http://schemas.openxmlformats.org/drawingml/2006/main" meth="withinLinearReversed" id="22">
  <a:schemeClr val="accent2"/>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32.xml><?xml version="1.0" encoding="utf-8"?>
<cs:colorStyle xmlns:cs="http://schemas.microsoft.com/office/drawing/2012/chartStyle" xmlns:a="http://schemas.openxmlformats.org/drawingml/2006/main" meth="withinLinearReversed" id="22">
  <a:schemeClr val="accent2"/>
</cs:colorStyle>
</file>

<file path=xl/charts/colors33.xml><?xml version="1.0" encoding="utf-8"?>
<cs:colorStyle xmlns:cs="http://schemas.microsoft.com/office/drawing/2012/chartStyle" xmlns:a="http://schemas.openxmlformats.org/drawingml/2006/main" meth="withinLinearReversed" id="22">
  <a:schemeClr val="accent2"/>
</cs:colorStyle>
</file>

<file path=xl/charts/colors34.xml><?xml version="1.0" encoding="utf-8"?>
<cs:colorStyle xmlns:cs="http://schemas.microsoft.com/office/drawing/2012/chartStyle" xmlns:a="http://schemas.openxmlformats.org/drawingml/2006/main" meth="withinLinearReversed" id="22">
  <a:schemeClr val="accent2"/>
</cs:colorStyle>
</file>

<file path=xl/charts/colors35.xml><?xml version="1.0" encoding="utf-8"?>
<cs:colorStyle xmlns:cs="http://schemas.microsoft.com/office/drawing/2012/chartStyle" xmlns:a="http://schemas.openxmlformats.org/drawingml/2006/main" meth="withinLinearReversed" id="22">
  <a:schemeClr val="accent2"/>
</cs:colorStyle>
</file>

<file path=xl/charts/colors36.xml><?xml version="1.0" encoding="utf-8"?>
<cs:colorStyle xmlns:cs="http://schemas.microsoft.com/office/drawing/2012/chartStyle" xmlns:a="http://schemas.openxmlformats.org/drawingml/2006/main" meth="withinLinearReversed" id="22">
  <a:schemeClr val="accent2"/>
</cs:colorStyle>
</file>

<file path=xl/charts/colors37.xml><?xml version="1.0" encoding="utf-8"?>
<cs:colorStyle xmlns:cs="http://schemas.microsoft.com/office/drawing/2012/chartStyle" xmlns:a="http://schemas.openxmlformats.org/drawingml/2006/main" meth="withinLinearReversed" id="22">
  <a:schemeClr val="accent2"/>
</cs:colorStyle>
</file>

<file path=xl/charts/colors38.xml><?xml version="1.0" encoding="utf-8"?>
<cs:colorStyle xmlns:cs="http://schemas.microsoft.com/office/drawing/2012/chartStyle" xmlns:a="http://schemas.openxmlformats.org/drawingml/2006/main" meth="withinLinearReversed" id="22">
  <a:schemeClr val="accent2"/>
</cs:colorStyle>
</file>

<file path=xl/charts/colors39.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40.xml><?xml version="1.0" encoding="utf-8"?>
<cs:colorStyle xmlns:cs="http://schemas.microsoft.com/office/drawing/2012/chartStyle" xmlns:a="http://schemas.openxmlformats.org/drawingml/2006/main" meth="withinLinearReversed" id="22">
  <a:schemeClr val="accent2"/>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withinLinearReversed" id="22">
  <a:schemeClr val="accent2"/>
</cs:colorStyle>
</file>

<file path=xl/charts/colors43.xml><?xml version="1.0" encoding="utf-8"?>
<cs:colorStyle xmlns:cs="http://schemas.microsoft.com/office/drawing/2012/chartStyle" xmlns:a="http://schemas.openxmlformats.org/drawingml/2006/main" meth="withinLinearReversed" id="22">
  <a:schemeClr val="accent2"/>
</cs:colorStyle>
</file>

<file path=xl/charts/colors44.xml><?xml version="1.0" encoding="utf-8"?>
<cs:colorStyle xmlns:cs="http://schemas.microsoft.com/office/drawing/2012/chartStyle" xmlns:a="http://schemas.openxmlformats.org/drawingml/2006/main" meth="withinLinearReversed" id="22">
  <a:schemeClr val="accent2"/>
</cs:colorStyle>
</file>

<file path=xl/charts/colors45.xml><?xml version="1.0" encoding="utf-8"?>
<cs:colorStyle xmlns:cs="http://schemas.microsoft.com/office/drawing/2012/chartStyle" xmlns:a="http://schemas.openxmlformats.org/drawingml/2006/main" meth="withinLinearReversed" id="22">
  <a:schemeClr val="accent2"/>
</cs:colorStyle>
</file>

<file path=xl/charts/colors46.xml><?xml version="1.0" encoding="utf-8"?>
<cs:colorStyle xmlns:cs="http://schemas.microsoft.com/office/drawing/2012/chartStyle" xmlns:a="http://schemas.openxmlformats.org/drawingml/2006/main" meth="withinLinearReversed" id="22">
  <a:schemeClr val="accent2"/>
</cs:colorStyle>
</file>

<file path=xl/charts/colors47.xml><?xml version="1.0" encoding="utf-8"?>
<cs:colorStyle xmlns:cs="http://schemas.microsoft.com/office/drawing/2012/chartStyle" xmlns:a="http://schemas.openxmlformats.org/drawingml/2006/main" meth="withinLinearReversed" id="22">
  <a:schemeClr val="accent2"/>
</cs:colorStyle>
</file>

<file path=xl/charts/colors48.xml><?xml version="1.0" encoding="utf-8"?>
<cs:colorStyle xmlns:cs="http://schemas.microsoft.com/office/drawing/2012/chartStyle" xmlns:a="http://schemas.openxmlformats.org/drawingml/2006/main" meth="withinLinearReversed" id="22">
  <a:schemeClr val="accent2"/>
</cs:colorStyle>
</file>

<file path=xl/charts/colors49.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50.xml><?xml version="1.0" encoding="utf-8"?>
<cs:colorStyle xmlns:cs="http://schemas.microsoft.com/office/drawing/2012/chartStyle" xmlns:a="http://schemas.openxmlformats.org/drawingml/2006/main" meth="withinLinearReversed" id="22">
  <a:schemeClr val="accent2"/>
</cs:colorStyle>
</file>

<file path=xl/charts/colors51.xml><?xml version="1.0" encoding="utf-8"?>
<cs:colorStyle xmlns:cs="http://schemas.microsoft.com/office/drawing/2012/chartStyle" xmlns:a="http://schemas.openxmlformats.org/drawingml/2006/main" meth="withinLinearReversed" id="22">
  <a:schemeClr val="accent2"/>
</cs:colorStyle>
</file>

<file path=xl/charts/colors52.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withinLinearReversed" id="22">
  <a:schemeClr val="accent2"/>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5" Type="http://schemas.openxmlformats.org/officeDocument/2006/relationships/chart" Target="../charts/chart37.xml"/><Relationship Id="rId10" Type="http://schemas.openxmlformats.org/officeDocument/2006/relationships/chart" Target="../charts/chart42.xml"/><Relationship Id="rId4" Type="http://schemas.openxmlformats.org/officeDocument/2006/relationships/chart" Target="../charts/chart36.xml"/><Relationship Id="rId9"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8" Type="http://schemas.openxmlformats.org/officeDocument/2006/relationships/chart" Target="../charts/chart51.xml"/><Relationship Id="rId3" Type="http://schemas.openxmlformats.org/officeDocument/2006/relationships/chart" Target="../charts/chart46.xml"/><Relationship Id="rId7" Type="http://schemas.openxmlformats.org/officeDocument/2006/relationships/chart" Target="../charts/chart50.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chart" Target="../charts/chart47.xml"/><Relationship Id="rId9"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17</xdr:col>
      <xdr:colOff>391583</xdr:colOff>
      <xdr:row>2</xdr:row>
      <xdr:rowOff>74083</xdr:rowOff>
    </xdr:from>
    <xdr:to>
      <xdr:col>30</xdr:col>
      <xdr:colOff>148166</xdr:colOff>
      <xdr:row>14</xdr:row>
      <xdr:rowOff>63500</xdr:rowOff>
    </xdr:to>
    <xdr:graphicFrame macro="">
      <xdr:nvGraphicFramePr>
        <xdr:cNvPr id="2" name="Chart 1">
          <a:extLst>
            <a:ext uri="{FF2B5EF4-FFF2-40B4-BE49-F238E27FC236}">
              <a16:creationId xmlns:a16="http://schemas.microsoft.com/office/drawing/2014/main" id="{E6F8EC52-0CD2-4277-B91C-70D2391C5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387513</xdr:colOff>
      <xdr:row>15</xdr:row>
      <xdr:rowOff>100949</xdr:rowOff>
    </xdr:from>
    <xdr:to>
      <xdr:col>30</xdr:col>
      <xdr:colOff>186430</xdr:colOff>
      <xdr:row>28</xdr:row>
      <xdr:rowOff>26866</xdr:rowOff>
    </xdr:to>
    <xdr:graphicFrame macro="">
      <xdr:nvGraphicFramePr>
        <xdr:cNvPr id="3" name="Chart 2">
          <a:extLst>
            <a:ext uri="{FF2B5EF4-FFF2-40B4-BE49-F238E27FC236}">
              <a16:creationId xmlns:a16="http://schemas.microsoft.com/office/drawing/2014/main" id="{BF6C7CA4-6F93-4282-ABA1-B4D667888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333374</xdr:colOff>
      <xdr:row>56</xdr:row>
      <xdr:rowOff>154781</xdr:rowOff>
    </xdr:from>
    <xdr:to>
      <xdr:col>30</xdr:col>
      <xdr:colOff>132291</xdr:colOff>
      <xdr:row>66</xdr:row>
      <xdr:rowOff>44979</xdr:rowOff>
    </xdr:to>
    <xdr:graphicFrame macro="">
      <xdr:nvGraphicFramePr>
        <xdr:cNvPr id="4" name="Chart 3">
          <a:extLst>
            <a:ext uri="{FF2B5EF4-FFF2-40B4-BE49-F238E27FC236}">
              <a16:creationId xmlns:a16="http://schemas.microsoft.com/office/drawing/2014/main" id="{8BAE57A6-B88B-46F3-9B6C-6277DB687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285749</xdr:colOff>
      <xdr:row>29</xdr:row>
      <xdr:rowOff>158749</xdr:rowOff>
    </xdr:from>
    <xdr:to>
      <xdr:col>40</xdr:col>
      <xdr:colOff>483658</xdr:colOff>
      <xdr:row>53</xdr:row>
      <xdr:rowOff>52916</xdr:rowOff>
    </xdr:to>
    <xdr:graphicFrame macro="">
      <xdr:nvGraphicFramePr>
        <xdr:cNvPr id="5" name="Chart 4">
          <a:extLst>
            <a:ext uri="{FF2B5EF4-FFF2-40B4-BE49-F238E27FC236}">
              <a16:creationId xmlns:a16="http://schemas.microsoft.com/office/drawing/2014/main" id="{03AB1ECF-295B-4515-A536-D53DDDE69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69</xdr:row>
      <xdr:rowOff>0</xdr:rowOff>
    </xdr:from>
    <xdr:to>
      <xdr:col>30</xdr:col>
      <xdr:colOff>421217</xdr:colOff>
      <xdr:row>78</xdr:row>
      <xdr:rowOff>487098</xdr:rowOff>
    </xdr:to>
    <xdr:graphicFrame macro="">
      <xdr:nvGraphicFramePr>
        <xdr:cNvPr id="6" name="Chart 5">
          <a:extLst>
            <a:ext uri="{FF2B5EF4-FFF2-40B4-BE49-F238E27FC236}">
              <a16:creationId xmlns:a16="http://schemas.microsoft.com/office/drawing/2014/main" id="{AF9E6DA3-7AA0-4D27-B7F2-FACFC8A93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81</xdr:row>
      <xdr:rowOff>0</xdr:rowOff>
    </xdr:from>
    <xdr:to>
      <xdr:col>30</xdr:col>
      <xdr:colOff>421217</xdr:colOff>
      <xdr:row>91</xdr:row>
      <xdr:rowOff>106098</xdr:rowOff>
    </xdr:to>
    <xdr:graphicFrame macro="">
      <xdr:nvGraphicFramePr>
        <xdr:cNvPr id="7" name="Chart 6">
          <a:extLst>
            <a:ext uri="{FF2B5EF4-FFF2-40B4-BE49-F238E27FC236}">
              <a16:creationId xmlns:a16="http://schemas.microsoft.com/office/drawing/2014/main" id="{0A03B961-E419-439D-86A3-0EC85F24C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354011</xdr:colOff>
      <xdr:row>3</xdr:row>
      <xdr:rowOff>168275</xdr:rowOff>
    </xdr:from>
    <xdr:to>
      <xdr:col>29</xdr:col>
      <xdr:colOff>561975</xdr:colOff>
      <xdr:row>12</xdr:row>
      <xdr:rowOff>168275</xdr:rowOff>
    </xdr:to>
    <xdr:graphicFrame macro="">
      <xdr:nvGraphicFramePr>
        <xdr:cNvPr id="6" name="Chart 5">
          <a:extLst>
            <a:ext uri="{FF2B5EF4-FFF2-40B4-BE49-F238E27FC236}">
              <a16:creationId xmlns:a16="http://schemas.microsoft.com/office/drawing/2014/main" id="{A55CD734-E9DA-4296-8AD7-E12B92AD0E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284161</xdr:colOff>
      <xdr:row>14</xdr:row>
      <xdr:rowOff>144462</xdr:rowOff>
    </xdr:from>
    <xdr:to>
      <xdr:col>29</xdr:col>
      <xdr:colOff>428625</xdr:colOff>
      <xdr:row>32</xdr:row>
      <xdr:rowOff>47625</xdr:rowOff>
    </xdr:to>
    <xdr:graphicFrame macro="">
      <xdr:nvGraphicFramePr>
        <xdr:cNvPr id="7" name="Chart 6">
          <a:extLst>
            <a:ext uri="{FF2B5EF4-FFF2-40B4-BE49-F238E27FC236}">
              <a16:creationId xmlns:a16="http://schemas.microsoft.com/office/drawing/2014/main" id="{877A5692-2AE1-4AA3-B361-209AF4BDB9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454024</xdr:colOff>
      <xdr:row>15</xdr:row>
      <xdr:rowOff>149225</xdr:rowOff>
    </xdr:from>
    <xdr:to>
      <xdr:col>41</xdr:col>
      <xdr:colOff>490008</xdr:colOff>
      <xdr:row>32</xdr:row>
      <xdr:rowOff>143934</xdr:rowOff>
    </xdr:to>
    <xdr:graphicFrame macro="">
      <xdr:nvGraphicFramePr>
        <xdr:cNvPr id="2" name="Chart 1">
          <a:extLst>
            <a:ext uri="{FF2B5EF4-FFF2-40B4-BE49-F238E27FC236}">
              <a16:creationId xmlns:a16="http://schemas.microsoft.com/office/drawing/2014/main" id="{401E74E5-A0E6-4B32-AFCB-59E69735C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486833</xdr:colOff>
      <xdr:row>3</xdr:row>
      <xdr:rowOff>74084</xdr:rowOff>
    </xdr:from>
    <xdr:to>
      <xdr:col>27</xdr:col>
      <xdr:colOff>67733</xdr:colOff>
      <xdr:row>12</xdr:row>
      <xdr:rowOff>165100</xdr:rowOff>
    </xdr:to>
    <xdr:graphicFrame macro="">
      <xdr:nvGraphicFramePr>
        <xdr:cNvPr id="3" name="Chart 2">
          <a:extLst>
            <a:ext uri="{FF2B5EF4-FFF2-40B4-BE49-F238E27FC236}">
              <a16:creationId xmlns:a16="http://schemas.microsoft.com/office/drawing/2014/main" id="{4866794F-7D6A-4FAE-9F98-28E52B85CB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3174</xdr:colOff>
      <xdr:row>34</xdr:row>
      <xdr:rowOff>0</xdr:rowOff>
    </xdr:from>
    <xdr:to>
      <xdr:col>40</xdr:col>
      <xdr:colOff>190500</xdr:colOff>
      <xdr:row>47</xdr:row>
      <xdr:rowOff>0</xdr:rowOff>
    </xdr:to>
    <xdr:graphicFrame macro="">
      <xdr:nvGraphicFramePr>
        <xdr:cNvPr id="4" name="Chart 3">
          <a:extLst>
            <a:ext uri="{FF2B5EF4-FFF2-40B4-BE49-F238E27FC236}">
              <a16:creationId xmlns:a16="http://schemas.microsoft.com/office/drawing/2014/main" id="{D82C9C7E-8E7C-420F-AACA-9FA840663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496569</xdr:colOff>
      <xdr:row>48</xdr:row>
      <xdr:rowOff>161925</xdr:rowOff>
    </xdr:from>
    <xdr:to>
      <xdr:col>34</xdr:col>
      <xdr:colOff>374649</xdr:colOff>
      <xdr:row>57</xdr:row>
      <xdr:rowOff>183515</xdr:rowOff>
    </xdr:to>
    <xdr:graphicFrame macro="">
      <xdr:nvGraphicFramePr>
        <xdr:cNvPr id="5" name="Chart 4">
          <a:extLst>
            <a:ext uri="{FF2B5EF4-FFF2-40B4-BE49-F238E27FC236}">
              <a16:creationId xmlns:a16="http://schemas.microsoft.com/office/drawing/2014/main" id="{721F2290-ECD3-4B7D-B202-578A7A7F9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593195</xdr:colOff>
      <xdr:row>58</xdr:row>
      <xdr:rowOff>55562</xdr:rowOff>
    </xdr:from>
    <xdr:to>
      <xdr:col>31</xdr:col>
      <xdr:colOff>237066</xdr:colOff>
      <xdr:row>72</xdr:row>
      <xdr:rowOff>106362</xdr:rowOff>
    </xdr:to>
    <xdr:graphicFrame macro="">
      <xdr:nvGraphicFramePr>
        <xdr:cNvPr id="6" name="Chart 5">
          <a:extLst>
            <a:ext uri="{FF2B5EF4-FFF2-40B4-BE49-F238E27FC236}">
              <a16:creationId xmlns:a16="http://schemas.microsoft.com/office/drawing/2014/main" id="{0359FA7D-864E-40A7-B27A-19A1087217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600071</xdr:colOff>
      <xdr:row>73</xdr:row>
      <xdr:rowOff>120650</xdr:rowOff>
    </xdr:from>
    <xdr:to>
      <xdr:col>38</xdr:col>
      <xdr:colOff>333375</xdr:colOff>
      <xdr:row>95</xdr:row>
      <xdr:rowOff>84667</xdr:rowOff>
    </xdr:to>
    <xdr:graphicFrame macro="">
      <xdr:nvGraphicFramePr>
        <xdr:cNvPr id="7" name="Chart 6">
          <a:extLst>
            <a:ext uri="{FF2B5EF4-FFF2-40B4-BE49-F238E27FC236}">
              <a16:creationId xmlns:a16="http://schemas.microsoft.com/office/drawing/2014/main" id="{B7C3B8BA-699D-4153-AE72-3A1F4D536A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581025</xdr:colOff>
      <xdr:row>53</xdr:row>
      <xdr:rowOff>17991</xdr:rowOff>
    </xdr:from>
    <xdr:to>
      <xdr:col>34</xdr:col>
      <xdr:colOff>533400</xdr:colOff>
      <xdr:row>65</xdr:row>
      <xdr:rowOff>39158</xdr:rowOff>
    </xdr:to>
    <xdr:graphicFrame macro="">
      <xdr:nvGraphicFramePr>
        <xdr:cNvPr id="2" name="Chart 1">
          <a:extLst>
            <a:ext uri="{FF2B5EF4-FFF2-40B4-BE49-F238E27FC236}">
              <a16:creationId xmlns:a16="http://schemas.microsoft.com/office/drawing/2014/main" id="{CA4E83E0-1833-4FA6-BDD9-5BD26DE22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293158</xdr:colOff>
      <xdr:row>2</xdr:row>
      <xdr:rowOff>84667</xdr:rowOff>
    </xdr:from>
    <xdr:to>
      <xdr:col>26</xdr:col>
      <xdr:colOff>509058</xdr:colOff>
      <xdr:row>10</xdr:row>
      <xdr:rowOff>17992</xdr:rowOff>
    </xdr:to>
    <xdr:graphicFrame macro="">
      <xdr:nvGraphicFramePr>
        <xdr:cNvPr id="3" name="Chart 2">
          <a:extLst>
            <a:ext uri="{FF2B5EF4-FFF2-40B4-BE49-F238E27FC236}">
              <a16:creationId xmlns:a16="http://schemas.microsoft.com/office/drawing/2014/main" id="{31C116BF-1408-4CD5-8875-6F9276ECA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3174</xdr:colOff>
      <xdr:row>66</xdr:row>
      <xdr:rowOff>158750</xdr:rowOff>
    </xdr:from>
    <xdr:to>
      <xdr:col>37</xdr:col>
      <xdr:colOff>228600</xdr:colOff>
      <xdr:row>80</xdr:row>
      <xdr:rowOff>0</xdr:rowOff>
    </xdr:to>
    <xdr:graphicFrame macro="">
      <xdr:nvGraphicFramePr>
        <xdr:cNvPr id="4" name="Chart 3">
          <a:extLst>
            <a:ext uri="{FF2B5EF4-FFF2-40B4-BE49-F238E27FC236}">
              <a16:creationId xmlns:a16="http://schemas.microsoft.com/office/drawing/2014/main" id="{EAFAF2FE-1655-4D85-8C57-64B8799E8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590548</xdr:colOff>
      <xdr:row>13</xdr:row>
      <xdr:rowOff>4234</xdr:rowOff>
    </xdr:from>
    <xdr:to>
      <xdr:col>26</xdr:col>
      <xdr:colOff>582083</xdr:colOff>
      <xdr:row>23</xdr:row>
      <xdr:rowOff>49742</xdr:rowOff>
    </xdr:to>
    <xdr:graphicFrame macro="">
      <xdr:nvGraphicFramePr>
        <xdr:cNvPr id="8" name="Chart 7">
          <a:extLst>
            <a:ext uri="{FF2B5EF4-FFF2-40B4-BE49-F238E27FC236}">
              <a16:creationId xmlns:a16="http://schemas.microsoft.com/office/drawing/2014/main" id="{D6435301-B2D1-499C-96D5-A98DBFE9AD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283633</xdr:colOff>
      <xdr:row>37</xdr:row>
      <xdr:rowOff>45507</xdr:rowOff>
    </xdr:from>
    <xdr:to>
      <xdr:col>26</xdr:col>
      <xdr:colOff>529168</xdr:colOff>
      <xdr:row>46</xdr:row>
      <xdr:rowOff>128058</xdr:rowOff>
    </xdr:to>
    <xdr:graphicFrame macro="">
      <xdr:nvGraphicFramePr>
        <xdr:cNvPr id="9" name="Chart 8">
          <a:extLst>
            <a:ext uri="{FF2B5EF4-FFF2-40B4-BE49-F238E27FC236}">
              <a16:creationId xmlns:a16="http://schemas.microsoft.com/office/drawing/2014/main" id="{97FA49EF-90E1-4521-B780-D8A660A728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336549</xdr:colOff>
      <xdr:row>24</xdr:row>
      <xdr:rowOff>11642</xdr:rowOff>
    </xdr:from>
    <xdr:to>
      <xdr:col>27</xdr:col>
      <xdr:colOff>77258</xdr:colOff>
      <xdr:row>36</xdr:row>
      <xdr:rowOff>263525</xdr:rowOff>
    </xdr:to>
    <xdr:graphicFrame macro="">
      <xdr:nvGraphicFramePr>
        <xdr:cNvPr id="10" name="Chart 9">
          <a:extLst>
            <a:ext uri="{FF2B5EF4-FFF2-40B4-BE49-F238E27FC236}">
              <a16:creationId xmlns:a16="http://schemas.microsoft.com/office/drawing/2014/main" id="{6918A35C-A066-44D6-8DFA-D08C72A9C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607481</xdr:colOff>
      <xdr:row>80</xdr:row>
      <xdr:rowOff>74083</xdr:rowOff>
    </xdr:from>
    <xdr:to>
      <xdr:col>40</xdr:col>
      <xdr:colOff>603248</xdr:colOff>
      <xdr:row>105</xdr:row>
      <xdr:rowOff>21166</xdr:rowOff>
    </xdr:to>
    <xdr:graphicFrame macro="">
      <xdr:nvGraphicFramePr>
        <xdr:cNvPr id="11" name="Chart 10">
          <a:extLst>
            <a:ext uri="{FF2B5EF4-FFF2-40B4-BE49-F238E27FC236}">
              <a16:creationId xmlns:a16="http://schemas.microsoft.com/office/drawing/2014/main" id="{125CDD37-16CA-4A90-878E-E8EDDA24E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515408</xdr:colOff>
      <xdr:row>3</xdr:row>
      <xdr:rowOff>169335</xdr:rowOff>
    </xdr:from>
    <xdr:to>
      <xdr:col>27</xdr:col>
      <xdr:colOff>96308</xdr:colOff>
      <xdr:row>11</xdr:row>
      <xdr:rowOff>92076</xdr:rowOff>
    </xdr:to>
    <xdr:graphicFrame macro="">
      <xdr:nvGraphicFramePr>
        <xdr:cNvPr id="3" name="Chart 2">
          <a:extLst>
            <a:ext uri="{FF2B5EF4-FFF2-40B4-BE49-F238E27FC236}">
              <a16:creationId xmlns:a16="http://schemas.microsoft.com/office/drawing/2014/main" id="{388E4CD6-DCD3-4B9E-AB11-AFFD703775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590548</xdr:colOff>
      <xdr:row>13</xdr:row>
      <xdr:rowOff>4234</xdr:rowOff>
    </xdr:from>
    <xdr:to>
      <xdr:col>26</xdr:col>
      <xdr:colOff>582083</xdr:colOff>
      <xdr:row>23</xdr:row>
      <xdr:rowOff>49742</xdr:rowOff>
    </xdr:to>
    <xdr:graphicFrame macro="">
      <xdr:nvGraphicFramePr>
        <xdr:cNvPr id="5" name="Chart 4">
          <a:extLst>
            <a:ext uri="{FF2B5EF4-FFF2-40B4-BE49-F238E27FC236}">
              <a16:creationId xmlns:a16="http://schemas.microsoft.com/office/drawing/2014/main" id="{4FD6C328-BEF2-4859-AED7-8DD31C2C6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213519</xdr:colOff>
      <xdr:row>23</xdr:row>
      <xdr:rowOff>115887</xdr:rowOff>
    </xdr:from>
    <xdr:to>
      <xdr:col>29</xdr:col>
      <xdr:colOff>457994</xdr:colOff>
      <xdr:row>33</xdr:row>
      <xdr:rowOff>173831</xdr:rowOff>
    </xdr:to>
    <xdr:graphicFrame macro="">
      <xdr:nvGraphicFramePr>
        <xdr:cNvPr id="9" name="Chart 8">
          <a:extLst>
            <a:ext uri="{FF2B5EF4-FFF2-40B4-BE49-F238E27FC236}">
              <a16:creationId xmlns:a16="http://schemas.microsoft.com/office/drawing/2014/main" id="{5DC66FAE-6947-4B22-BB9A-D9DDF4391C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160866</xdr:colOff>
      <xdr:row>35</xdr:row>
      <xdr:rowOff>48684</xdr:rowOff>
    </xdr:from>
    <xdr:to>
      <xdr:col>26</xdr:col>
      <xdr:colOff>429682</xdr:colOff>
      <xdr:row>46</xdr:row>
      <xdr:rowOff>67734</xdr:rowOff>
    </xdr:to>
    <xdr:graphicFrame macro="">
      <xdr:nvGraphicFramePr>
        <xdr:cNvPr id="11" name="Chart 10">
          <a:extLst>
            <a:ext uri="{FF2B5EF4-FFF2-40B4-BE49-F238E27FC236}">
              <a16:creationId xmlns:a16="http://schemas.microsoft.com/office/drawing/2014/main" id="{1276B2EC-90CD-4F19-8570-118F17EED4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217749</xdr:colOff>
      <xdr:row>47</xdr:row>
      <xdr:rowOff>49477</xdr:rowOff>
    </xdr:from>
    <xdr:to>
      <xdr:col>26</xdr:col>
      <xdr:colOff>440531</xdr:colOff>
      <xdr:row>59</xdr:row>
      <xdr:rowOff>59531</xdr:rowOff>
    </xdr:to>
    <xdr:graphicFrame macro="">
      <xdr:nvGraphicFramePr>
        <xdr:cNvPr id="12" name="Chart 11">
          <a:extLst>
            <a:ext uri="{FF2B5EF4-FFF2-40B4-BE49-F238E27FC236}">
              <a16:creationId xmlns:a16="http://schemas.microsoft.com/office/drawing/2014/main" id="{9098854E-0603-4415-8128-A7BAD4F567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398992</xdr:colOff>
      <xdr:row>62</xdr:row>
      <xdr:rowOff>165893</xdr:rowOff>
    </xdr:from>
    <xdr:to>
      <xdr:col>36</xdr:col>
      <xdr:colOff>532608</xdr:colOff>
      <xdr:row>78</xdr:row>
      <xdr:rowOff>157955</xdr:rowOff>
    </xdr:to>
    <xdr:graphicFrame macro="">
      <xdr:nvGraphicFramePr>
        <xdr:cNvPr id="14" name="Chart 13">
          <a:extLst>
            <a:ext uri="{FF2B5EF4-FFF2-40B4-BE49-F238E27FC236}">
              <a16:creationId xmlns:a16="http://schemas.microsoft.com/office/drawing/2014/main" id="{3BBC6F6A-9DE5-4D80-9819-843F0F5870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545040</xdr:colOff>
      <xdr:row>79</xdr:row>
      <xdr:rowOff>1</xdr:rowOff>
    </xdr:from>
    <xdr:to>
      <xdr:col>35</xdr:col>
      <xdr:colOff>95249</xdr:colOff>
      <xdr:row>95</xdr:row>
      <xdr:rowOff>16933</xdr:rowOff>
    </xdr:to>
    <xdr:graphicFrame macro="">
      <xdr:nvGraphicFramePr>
        <xdr:cNvPr id="16" name="Chart 15">
          <a:extLst>
            <a:ext uri="{FF2B5EF4-FFF2-40B4-BE49-F238E27FC236}">
              <a16:creationId xmlns:a16="http://schemas.microsoft.com/office/drawing/2014/main" id="{49049630-2CF4-4E2D-8B77-0825D1F61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256115</xdr:colOff>
      <xdr:row>97</xdr:row>
      <xdr:rowOff>85728</xdr:rowOff>
    </xdr:from>
    <xdr:to>
      <xdr:col>29</xdr:col>
      <xdr:colOff>338666</xdr:colOff>
      <xdr:row>106</xdr:row>
      <xdr:rowOff>0</xdr:rowOff>
    </xdr:to>
    <xdr:graphicFrame macro="">
      <xdr:nvGraphicFramePr>
        <xdr:cNvPr id="17" name="Chart 16">
          <a:extLst>
            <a:ext uri="{FF2B5EF4-FFF2-40B4-BE49-F238E27FC236}">
              <a16:creationId xmlns:a16="http://schemas.microsoft.com/office/drawing/2014/main" id="{3254187D-EB3B-45EC-82F5-26929B7882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429417</xdr:colOff>
      <xdr:row>106</xdr:row>
      <xdr:rowOff>139965</xdr:rowOff>
    </xdr:from>
    <xdr:to>
      <xdr:col>34</xdr:col>
      <xdr:colOff>83344</xdr:colOff>
      <xdr:row>121</xdr:row>
      <xdr:rowOff>0</xdr:rowOff>
    </xdr:to>
    <xdr:graphicFrame macro="">
      <xdr:nvGraphicFramePr>
        <xdr:cNvPr id="2" name="Chart 1">
          <a:extLst>
            <a:ext uri="{FF2B5EF4-FFF2-40B4-BE49-F238E27FC236}">
              <a16:creationId xmlns:a16="http://schemas.microsoft.com/office/drawing/2014/main" id="{132C5158-F693-4D82-9D4B-ABD4AE041A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194205</xdr:colOff>
      <xdr:row>122</xdr:row>
      <xdr:rowOff>2380</xdr:rowOff>
    </xdr:from>
    <xdr:to>
      <xdr:col>29</xdr:col>
      <xdr:colOff>238125</xdr:colOff>
      <xdr:row>136</xdr:row>
      <xdr:rowOff>177005</xdr:rowOff>
    </xdr:to>
    <xdr:graphicFrame macro="">
      <xdr:nvGraphicFramePr>
        <xdr:cNvPr id="4" name="Chart 3">
          <a:extLst>
            <a:ext uri="{FF2B5EF4-FFF2-40B4-BE49-F238E27FC236}">
              <a16:creationId xmlns:a16="http://schemas.microsoft.com/office/drawing/2014/main" id="{104DD93C-3FE6-4AB6-979A-1D1FC8176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393433</xdr:colOff>
      <xdr:row>137</xdr:row>
      <xdr:rowOff>202140</xdr:rowOff>
    </xdr:from>
    <xdr:to>
      <xdr:col>36</xdr:col>
      <xdr:colOff>38893</xdr:colOff>
      <xdr:row>154</xdr:row>
      <xdr:rowOff>103981</xdr:rowOff>
    </xdr:to>
    <xdr:graphicFrame macro="">
      <xdr:nvGraphicFramePr>
        <xdr:cNvPr id="6" name="Chart 5">
          <a:extLst>
            <a:ext uri="{FF2B5EF4-FFF2-40B4-BE49-F238E27FC236}">
              <a16:creationId xmlns:a16="http://schemas.microsoft.com/office/drawing/2014/main" id="{3185A245-EEF6-441A-B850-8D1DC844B7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184149</xdr:colOff>
      <xdr:row>3</xdr:row>
      <xdr:rowOff>92075</xdr:rowOff>
    </xdr:from>
    <xdr:to>
      <xdr:col>26</xdr:col>
      <xdr:colOff>403224</xdr:colOff>
      <xdr:row>12</xdr:row>
      <xdr:rowOff>60325</xdr:rowOff>
    </xdr:to>
    <xdr:graphicFrame macro="">
      <xdr:nvGraphicFramePr>
        <xdr:cNvPr id="13" name="Chart 12">
          <a:extLst>
            <a:ext uri="{FF2B5EF4-FFF2-40B4-BE49-F238E27FC236}">
              <a16:creationId xmlns:a16="http://schemas.microsoft.com/office/drawing/2014/main" id="{A6069060-AF3A-4D92-AC64-BC9109341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218013</xdr:colOff>
      <xdr:row>13</xdr:row>
      <xdr:rowOff>48684</xdr:rowOff>
    </xdr:from>
    <xdr:to>
      <xdr:col>26</xdr:col>
      <xdr:colOff>391583</xdr:colOff>
      <xdr:row>22</xdr:row>
      <xdr:rowOff>17992</xdr:rowOff>
    </xdr:to>
    <xdr:graphicFrame macro="">
      <xdr:nvGraphicFramePr>
        <xdr:cNvPr id="15" name="Chart 14">
          <a:extLst>
            <a:ext uri="{FF2B5EF4-FFF2-40B4-BE49-F238E27FC236}">
              <a16:creationId xmlns:a16="http://schemas.microsoft.com/office/drawing/2014/main" id="{892704B1-E451-4D63-A60D-75E2CB629D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239182</xdr:colOff>
      <xdr:row>22</xdr:row>
      <xdr:rowOff>153458</xdr:rowOff>
    </xdr:from>
    <xdr:to>
      <xdr:col>26</xdr:col>
      <xdr:colOff>412750</xdr:colOff>
      <xdr:row>32</xdr:row>
      <xdr:rowOff>152399</xdr:rowOff>
    </xdr:to>
    <xdr:graphicFrame macro="">
      <xdr:nvGraphicFramePr>
        <xdr:cNvPr id="17" name="Chart 16">
          <a:extLst>
            <a:ext uri="{FF2B5EF4-FFF2-40B4-BE49-F238E27FC236}">
              <a16:creationId xmlns:a16="http://schemas.microsoft.com/office/drawing/2014/main" id="{75C24E2E-CC28-43D3-9024-0D13CD5579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247649</xdr:colOff>
      <xdr:row>33</xdr:row>
      <xdr:rowOff>69850</xdr:rowOff>
    </xdr:from>
    <xdr:to>
      <xdr:col>26</xdr:col>
      <xdr:colOff>444500</xdr:colOff>
      <xdr:row>43</xdr:row>
      <xdr:rowOff>62441</xdr:rowOff>
    </xdr:to>
    <xdr:graphicFrame macro="">
      <xdr:nvGraphicFramePr>
        <xdr:cNvPr id="19" name="Chart 18">
          <a:extLst>
            <a:ext uri="{FF2B5EF4-FFF2-40B4-BE49-F238E27FC236}">
              <a16:creationId xmlns:a16="http://schemas.microsoft.com/office/drawing/2014/main" id="{608B4F65-5590-4A0F-85D8-0ACC8FBF9D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274107</xdr:colOff>
      <xdr:row>44</xdr:row>
      <xdr:rowOff>28575</xdr:rowOff>
    </xdr:from>
    <xdr:to>
      <xdr:col>26</xdr:col>
      <xdr:colOff>476250</xdr:colOff>
      <xdr:row>53</xdr:row>
      <xdr:rowOff>105833</xdr:rowOff>
    </xdr:to>
    <xdr:graphicFrame macro="">
      <xdr:nvGraphicFramePr>
        <xdr:cNvPr id="21" name="Chart 20">
          <a:extLst>
            <a:ext uri="{FF2B5EF4-FFF2-40B4-BE49-F238E27FC236}">
              <a16:creationId xmlns:a16="http://schemas.microsoft.com/office/drawing/2014/main" id="{171F72FB-D083-40CF-B549-A3813C3FFE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301623</xdr:colOff>
      <xdr:row>54</xdr:row>
      <xdr:rowOff>193674</xdr:rowOff>
    </xdr:from>
    <xdr:to>
      <xdr:col>33</xdr:col>
      <xdr:colOff>92075</xdr:colOff>
      <xdr:row>68</xdr:row>
      <xdr:rowOff>50799</xdr:rowOff>
    </xdr:to>
    <xdr:graphicFrame macro="">
      <xdr:nvGraphicFramePr>
        <xdr:cNvPr id="22" name="Chart 21">
          <a:extLst>
            <a:ext uri="{FF2B5EF4-FFF2-40B4-BE49-F238E27FC236}">
              <a16:creationId xmlns:a16="http://schemas.microsoft.com/office/drawing/2014/main" id="{07AF1EE8-2E7C-45C4-8143-D03B21F0FC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316440</xdr:colOff>
      <xdr:row>68</xdr:row>
      <xdr:rowOff>116418</xdr:rowOff>
    </xdr:from>
    <xdr:to>
      <xdr:col>29</xdr:col>
      <xdr:colOff>253998</xdr:colOff>
      <xdr:row>80</xdr:row>
      <xdr:rowOff>0</xdr:rowOff>
    </xdr:to>
    <xdr:graphicFrame macro="">
      <xdr:nvGraphicFramePr>
        <xdr:cNvPr id="23" name="Chart 22">
          <a:extLst>
            <a:ext uri="{FF2B5EF4-FFF2-40B4-BE49-F238E27FC236}">
              <a16:creationId xmlns:a16="http://schemas.microsoft.com/office/drawing/2014/main" id="{C552F8E8-6294-4C76-8465-7B3B8A090C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363007</xdr:colOff>
      <xdr:row>85</xdr:row>
      <xdr:rowOff>7408</xdr:rowOff>
    </xdr:from>
    <xdr:to>
      <xdr:col>29</xdr:col>
      <xdr:colOff>455083</xdr:colOff>
      <xdr:row>97</xdr:row>
      <xdr:rowOff>98424</xdr:rowOff>
    </xdr:to>
    <xdr:graphicFrame macro="">
      <xdr:nvGraphicFramePr>
        <xdr:cNvPr id="24" name="Chart 23">
          <a:extLst>
            <a:ext uri="{FF2B5EF4-FFF2-40B4-BE49-F238E27FC236}">
              <a16:creationId xmlns:a16="http://schemas.microsoft.com/office/drawing/2014/main" id="{8BDE2C76-6B51-46A8-B2EC-CE497DB7E2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409574</xdr:colOff>
      <xdr:row>103</xdr:row>
      <xdr:rowOff>243418</xdr:rowOff>
    </xdr:from>
    <xdr:to>
      <xdr:col>36</xdr:col>
      <xdr:colOff>137583</xdr:colOff>
      <xdr:row>126</xdr:row>
      <xdr:rowOff>39689</xdr:rowOff>
    </xdr:to>
    <xdr:graphicFrame macro="">
      <xdr:nvGraphicFramePr>
        <xdr:cNvPr id="2" name="Chart 1">
          <a:extLst>
            <a:ext uri="{FF2B5EF4-FFF2-40B4-BE49-F238E27FC236}">
              <a16:creationId xmlns:a16="http://schemas.microsoft.com/office/drawing/2014/main" id="{5B93703D-DF04-4B91-98BE-74403FD9A7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404282</xdr:colOff>
      <xdr:row>127</xdr:row>
      <xdr:rowOff>114301</xdr:rowOff>
    </xdr:from>
    <xdr:to>
      <xdr:col>29</xdr:col>
      <xdr:colOff>508000</xdr:colOff>
      <xdr:row>137</xdr:row>
      <xdr:rowOff>105834</xdr:rowOff>
    </xdr:to>
    <xdr:graphicFrame macro="">
      <xdr:nvGraphicFramePr>
        <xdr:cNvPr id="3" name="Chart 2">
          <a:extLst>
            <a:ext uri="{FF2B5EF4-FFF2-40B4-BE49-F238E27FC236}">
              <a16:creationId xmlns:a16="http://schemas.microsoft.com/office/drawing/2014/main" id="{B6A0E84A-57C2-4CE5-9E76-F28FCBAD45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431799</xdr:colOff>
      <xdr:row>137</xdr:row>
      <xdr:rowOff>244477</xdr:rowOff>
    </xdr:from>
    <xdr:to>
      <xdr:col>29</xdr:col>
      <xdr:colOff>529166</xdr:colOff>
      <xdr:row>148</xdr:row>
      <xdr:rowOff>84668</xdr:rowOff>
    </xdr:to>
    <xdr:graphicFrame macro="">
      <xdr:nvGraphicFramePr>
        <xdr:cNvPr id="4" name="Chart 3">
          <a:extLst>
            <a:ext uri="{FF2B5EF4-FFF2-40B4-BE49-F238E27FC236}">
              <a16:creationId xmlns:a16="http://schemas.microsoft.com/office/drawing/2014/main" id="{58C6D9E9-F0BD-4F50-AEBE-FF5F339E40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17</xdr:col>
      <xdr:colOff>353482</xdr:colOff>
      <xdr:row>3</xdr:row>
      <xdr:rowOff>243418</xdr:rowOff>
    </xdr:from>
    <xdr:to>
      <xdr:col>26</xdr:col>
      <xdr:colOff>569382</xdr:colOff>
      <xdr:row>11</xdr:row>
      <xdr:rowOff>155575</xdr:rowOff>
    </xdr:to>
    <xdr:graphicFrame macro="">
      <xdr:nvGraphicFramePr>
        <xdr:cNvPr id="2" name="Chart 1">
          <a:extLst>
            <a:ext uri="{FF2B5EF4-FFF2-40B4-BE49-F238E27FC236}">
              <a16:creationId xmlns:a16="http://schemas.microsoft.com/office/drawing/2014/main" id="{234775D1-3B31-4676-A770-92A6A1F59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422271</xdr:colOff>
      <xdr:row>13</xdr:row>
      <xdr:rowOff>77259</xdr:rowOff>
    </xdr:from>
    <xdr:to>
      <xdr:col>26</xdr:col>
      <xdr:colOff>268814</xdr:colOff>
      <xdr:row>22</xdr:row>
      <xdr:rowOff>52917</xdr:rowOff>
    </xdr:to>
    <xdr:graphicFrame macro="">
      <xdr:nvGraphicFramePr>
        <xdr:cNvPr id="3" name="Chart 2">
          <a:extLst>
            <a:ext uri="{FF2B5EF4-FFF2-40B4-BE49-F238E27FC236}">
              <a16:creationId xmlns:a16="http://schemas.microsoft.com/office/drawing/2014/main" id="{0F4B6240-5264-4C3E-8CB2-14A70E588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192615</xdr:colOff>
      <xdr:row>54</xdr:row>
      <xdr:rowOff>60324</xdr:rowOff>
    </xdr:from>
    <xdr:to>
      <xdr:col>32</xdr:col>
      <xdr:colOff>201083</xdr:colOff>
      <xdr:row>68</xdr:row>
      <xdr:rowOff>0</xdr:rowOff>
    </xdr:to>
    <xdr:graphicFrame macro="">
      <xdr:nvGraphicFramePr>
        <xdr:cNvPr id="7" name="Chart 6">
          <a:extLst>
            <a:ext uri="{FF2B5EF4-FFF2-40B4-BE49-F238E27FC236}">
              <a16:creationId xmlns:a16="http://schemas.microsoft.com/office/drawing/2014/main" id="{EE2EF7CA-B330-43CD-BD2D-474DAD077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174625</xdr:colOff>
      <xdr:row>70</xdr:row>
      <xdr:rowOff>28577</xdr:rowOff>
    </xdr:from>
    <xdr:to>
      <xdr:col>27</xdr:col>
      <xdr:colOff>3175</xdr:colOff>
      <xdr:row>80</xdr:row>
      <xdr:rowOff>123827</xdr:rowOff>
    </xdr:to>
    <xdr:graphicFrame macro="">
      <xdr:nvGraphicFramePr>
        <xdr:cNvPr id="8" name="Chart 7">
          <a:extLst>
            <a:ext uri="{FF2B5EF4-FFF2-40B4-BE49-F238E27FC236}">
              <a16:creationId xmlns:a16="http://schemas.microsoft.com/office/drawing/2014/main" id="{EDA5CF85-B38E-41E6-9FBF-9AFDA40A4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439208</xdr:colOff>
      <xdr:row>22</xdr:row>
      <xdr:rowOff>148167</xdr:rowOff>
    </xdr:from>
    <xdr:to>
      <xdr:col>26</xdr:col>
      <xdr:colOff>264583</xdr:colOff>
      <xdr:row>32</xdr:row>
      <xdr:rowOff>63501</xdr:rowOff>
    </xdr:to>
    <xdr:graphicFrame macro="">
      <xdr:nvGraphicFramePr>
        <xdr:cNvPr id="13" name="Chart 12">
          <a:extLst>
            <a:ext uri="{FF2B5EF4-FFF2-40B4-BE49-F238E27FC236}">
              <a16:creationId xmlns:a16="http://schemas.microsoft.com/office/drawing/2014/main" id="{F9EB5956-3501-4965-9B64-B0A0F6802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406399</xdr:colOff>
      <xdr:row>43</xdr:row>
      <xdr:rowOff>116418</xdr:rowOff>
    </xdr:from>
    <xdr:to>
      <xdr:col>26</xdr:col>
      <xdr:colOff>622299</xdr:colOff>
      <xdr:row>53</xdr:row>
      <xdr:rowOff>49742</xdr:rowOff>
    </xdr:to>
    <xdr:graphicFrame macro="">
      <xdr:nvGraphicFramePr>
        <xdr:cNvPr id="14" name="Chart 13">
          <a:extLst>
            <a:ext uri="{FF2B5EF4-FFF2-40B4-BE49-F238E27FC236}">
              <a16:creationId xmlns:a16="http://schemas.microsoft.com/office/drawing/2014/main" id="{267304A8-D629-404C-A62E-53CD476BD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164040</xdr:colOff>
      <xdr:row>80</xdr:row>
      <xdr:rowOff>162983</xdr:rowOff>
    </xdr:from>
    <xdr:to>
      <xdr:col>34</xdr:col>
      <xdr:colOff>190500</xdr:colOff>
      <xdr:row>93</xdr:row>
      <xdr:rowOff>102658</xdr:rowOff>
    </xdr:to>
    <xdr:graphicFrame macro="">
      <xdr:nvGraphicFramePr>
        <xdr:cNvPr id="15" name="Chart 14">
          <a:extLst>
            <a:ext uri="{FF2B5EF4-FFF2-40B4-BE49-F238E27FC236}">
              <a16:creationId xmlns:a16="http://schemas.microsoft.com/office/drawing/2014/main" id="{CDD81DD2-4F7B-4FD0-9D0A-3B7C56E7B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264581</xdr:colOff>
      <xdr:row>96</xdr:row>
      <xdr:rowOff>28574</xdr:rowOff>
    </xdr:from>
    <xdr:to>
      <xdr:col>40</xdr:col>
      <xdr:colOff>391583</xdr:colOff>
      <xdr:row>115</xdr:row>
      <xdr:rowOff>10583</xdr:rowOff>
    </xdr:to>
    <xdr:graphicFrame macro="">
      <xdr:nvGraphicFramePr>
        <xdr:cNvPr id="4" name="Chart 3">
          <a:extLst>
            <a:ext uri="{FF2B5EF4-FFF2-40B4-BE49-F238E27FC236}">
              <a16:creationId xmlns:a16="http://schemas.microsoft.com/office/drawing/2014/main" id="{6B54C837-796C-4A0D-887E-C959938BBD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16930</xdr:colOff>
      <xdr:row>115</xdr:row>
      <xdr:rowOff>160866</xdr:rowOff>
    </xdr:from>
    <xdr:to>
      <xdr:col>38</xdr:col>
      <xdr:colOff>211665</xdr:colOff>
      <xdr:row>129</xdr:row>
      <xdr:rowOff>172508</xdr:rowOff>
    </xdr:to>
    <xdr:graphicFrame macro="">
      <xdr:nvGraphicFramePr>
        <xdr:cNvPr id="5" name="Chart 4">
          <a:extLst>
            <a:ext uri="{FF2B5EF4-FFF2-40B4-BE49-F238E27FC236}">
              <a16:creationId xmlns:a16="http://schemas.microsoft.com/office/drawing/2014/main" id="{1B05F2D0-C6E5-4524-A544-91961048F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gov\project\NCEZID_Behavioral_Science\Tool%20box%20projects\Quantitative%20tools%20development\KAP%20survey%20tools%20081221\Table%20Shells%2018Aug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s of Inquiry Ques"/>
      <sheetName val="Sheet1"/>
      <sheetName val="Profil de l'enquete"/>
      <sheetName val="Sources of Health Info"/>
      <sheetName val="Trust in Health Info"/>
      <sheetName val="Health Concerns"/>
      <sheetName val="Knowledge &amp; Concern EVD"/>
      <sheetName val="Protective Measures"/>
      <sheetName val="Signs_Symptoms &amp; getting care"/>
      <sheetName val="Response Contact Information"/>
      <sheetName val="Perceptions of Response"/>
    </sheetNames>
    <sheetDataSet>
      <sheetData sheetId="0"/>
      <sheetData sheetId="1"/>
      <sheetData sheetId="2">
        <row r="9">
          <cell r="M9" t="str">
            <v>lower bar</v>
          </cell>
          <cell r="N9" t="str">
            <v>upper bar</v>
          </cell>
          <cell r="P9" t="str">
            <v>lower bar</v>
          </cell>
          <cell r="Q9" t="str">
            <v>upper bar</v>
          </cell>
        </row>
        <row r="10">
          <cell r="M10">
            <v>2.0000000000000018E-2</v>
          </cell>
          <cell r="N10">
            <v>7.0000000000000007E-2</v>
          </cell>
          <cell r="P10">
            <v>1.5000000000000013E-2</v>
          </cell>
          <cell r="Q10">
            <v>7.0000000000000062E-2</v>
          </cell>
        </row>
        <row r="11">
          <cell r="M11">
            <v>0.09</v>
          </cell>
          <cell r="N11">
            <v>7.0000000000000007E-2</v>
          </cell>
          <cell r="P11">
            <v>1.4999999999999999E-2</v>
          </cell>
          <cell r="Q11">
            <v>7.0000000000000007E-2</v>
          </cell>
        </row>
        <row r="12">
          <cell r="M12">
            <v>1.4999999999999986E-2</v>
          </cell>
          <cell r="N12">
            <v>7.0000000000000034E-2</v>
          </cell>
          <cell r="P12">
            <v>0.06</v>
          </cell>
          <cell r="Q12">
            <v>7.0000000000000007E-2</v>
          </cell>
        </row>
        <row r="13">
          <cell r="M13">
            <v>1.4999999999999986E-2</v>
          </cell>
          <cell r="N13">
            <v>7.0000000000000007E-2</v>
          </cell>
          <cell r="P13">
            <v>1.5000000000000013E-2</v>
          </cell>
          <cell r="Q13">
            <v>7.0000000000000007E-2</v>
          </cell>
        </row>
        <row r="21">
          <cell r="K21" t="str">
            <v>Aucun</v>
          </cell>
        </row>
        <row r="22">
          <cell r="K22" t="str">
            <v>Ecole primaire</v>
          </cell>
        </row>
        <row r="23">
          <cell r="K23" t="str">
            <v>Ecole secondaire</v>
          </cell>
        </row>
        <row r="24">
          <cell r="K24" t="str">
            <v>Diplome d'enseignement secondaire</v>
          </cell>
        </row>
        <row r="25">
          <cell r="K25" t="str">
            <v>Diplome universitaire</v>
          </cell>
        </row>
        <row r="26">
          <cell r="K26" t="str">
            <v>Ecole technique ou professionnelle</v>
          </cell>
        </row>
        <row r="35">
          <cell r="K35" t="str">
            <v>Agriculture, élevage, sylviculture, et pêche</v>
          </cell>
        </row>
        <row r="36">
          <cell r="K36" t="str">
            <v>Activités extractives</v>
          </cell>
        </row>
        <row r="37">
          <cell r="K37" t="str">
            <v>Activités de fabrication</v>
          </cell>
        </row>
        <row r="38">
          <cell r="K38" t="str">
            <v xml:space="preserve"> Production et distribution d’électricité, de gaz et d’eau</v>
          </cell>
        </row>
        <row r="39">
          <cell r="K39" t="str">
            <v>Construction des bâtiments et génie civil</v>
          </cell>
        </row>
        <row r="40">
          <cell r="K40" t="str">
            <v>Activités d’hébergement et de restauration</v>
          </cell>
        </row>
        <row r="41">
          <cell r="K41" t="str">
            <v>Transport et entreposage</v>
          </cell>
        </row>
        <row r="42">
          <cell r="K42" t="str">
            <v>Activités de poste et de télécommunication</v>
          </cell>
        </row>
        <row r="43">
          <cell r="K43" t="str">
            <v>Activités financières et d’assurances</v>
          </cell>
        </row>
        <row r="44">
          <cell r="K44" t="str">
            <v>Activités professionnelles, scientifiques et techniques</v>
          </cell>
        </row>
        <row r="45">
          <cell r="K45" t="str">
            <v>Activités immobilières et services administratifs et d’appui</v>
          </cell>
        </row>
        <row r="46">
          <cell r="K46" t="str">
            <v>Administration publique, défense et sécurité social obligatoire</v>
          </cell>
        </row>
        <row r="47">
          <cell r="K47" t="str">
            <v>Education</v>
          </cell>
        </row>
        <row r="48">
          <cell r="K48" t="str">
            <v>Santé et action social</v>
          </cell>
        </row>
        <row r="49">
          <cell r="K49" t="str">
            <v>Arts, spectacles et loisirs</v>
          </cell>
        </row>
        <row r="50">
          <cell r="K50" t="str">
            <v>Femme ou homme au foyer</v>
          </cell>
        </row>
        <row r="51">
          <cell r="K51" t="str">
            <v>Aucune activité</v>
          </cell>
        </row>
        <row r="52">
          <cell r="K52" t="str">
            <v xml:space="preserve">Débrouillard (a préciser) </v>
          </cell>
        </row>
        <row r="53">
          <cell r="K53" t="str">
            <v xml:space="preserve">Homme ou femme d’affaire </v>
          </cell>
        </row>
        <row r="54">
          <cell r="K54" t="str">
            <v xml:space="preserve">Autre Petite commerçant </v>
          </cell>
        </row>
        <row r="62">
          <cell r="K62" t="str">
            <v>Langue 1</v>
          </cell>
        </row>
        <row r="63">
          <cell r="K63" t="str">
            <v>Langue 2</v>
          </cell>
        </row>
        <row r="64">
          <cell r="K64" t="str">
            <v>Langue 3</v>
          </cell>
        </row>
        <row r="65">
          <cell r="K65" t="str">
            <v>Autre</v>
          </cell>
        </row>
        <row r="73">
          <cell r="K73" t="str">
            <v>Langue 1</v>
          </cell>
        </row>
        <row r="74">
          <cell r="K74" t="str">
            <v>Langue 2</v>
          </cell>
        </row>
        <row r="75">
          <cell r="K75" t="str">
            <v>Langue 3</v>
          </cell>
        </row>
        <row r="76">
          <cell r="K76" t="str">
            <v>Autre</v>
          </cell>
        </row>
        <row r="87">
          <cell r="K87" t="str">
            <v>Langue 1</v>
          </cell>
        </row>
        <row r="88">
          <cell r="K88" t="str">
            <v>Langue 2</v>
          </cell>
        </row>
        <row r="89">
          <cell r="K89" t="str">
            <v>Langue 3</v>
          </cell>
        </row>
        <row r="90">
          <cell r="K90" t="str">
            <v>Autre</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41289-C626-4856-A78E-A27E0CAC03C2}">
  <dimension ref="A1:B77"/>
  <sheetViews>
    <sheetView tabSelected="1" topLeftCell="A2" zoomScale="90" zoomScaleNormal="90" workbookViewId="0">
      <pane ySplit="1" topLeftCell="A3" activePane="bottomLeft" state="frozen"/>
      <selection pane="bottomLeft" activeCell="J10" sqref="J10"/>
      <selection activeCell="B2" sqref="B2"/>
    </sheetView>
  </sheetViews>
  <sheetFormatPr defaultRowHeight="14.45"/>
  <cols>
    <col min="1" max="1" width="67.42578125" style="123" customWidth="1"/>
    <col min="2" max="2" width="71.85546875" style="140" customWidth="1"/>
  </cols>
  <sheetData>
    <row r="1" spans="1:2">
      <c r="B1" s="138"/>
    </row>
    <row r="2" spans="1:2" ht="19.5" customHeight="1">
      <c r="B2" s="139"/>
    </row>
    <row r="3" spans="1:2">
      <c r="A3" s="124" t="s">
        <v>0</v>
      </c>
      <c r="B3" s="143" t="s">
        <v>1</v>
      </c>
    </row>
    <row r="4" spans="1:2">
      <c r="A4" s="145" t="s">
        <v>2</v>
      </c>
      <c r="B4" s="146" t="s">
        <v>3</v>
      </c>
    </row>
    <row r="5" spans="1:2" ht="29.1">
      <c r="A5" s="147" t="s">
        <v>4</v>
      </c>
      <c r="B5" s="148" t="s">
        <v>5</v>
      </c>
    </row>
    <row r="6" spans="1:2" ht="15.75" customHeight="1">
      <c r="A6" s="129" t="s">
        <v>6</v>
      </c>
      <c r="B6" s="150" t="s">
        <v>6</v>
      </c>
    </row>
    <row r="7" spans="1:2" ht="27.95">
      <c r="A7" s="145" t="s">
        <v>7</v>
      </c>
      <c r="B7" s="146" t="s">
        <v>8</v>
      </c>
    </row>
    <row r="8" spans="1:2" ht="32.25" customHeight="1">
      <c r="A8" s="147" t="s">
        <v>9</v>
      </c>
      <c r="B8" s="148" t="s">
        <v>10</v>
      </c>
    </row>
    <row r="9" spans="1:2" ht="28.5">
      <c r="A9" s="133" t="s">
        <v>11</v>
      </c>
      <c r="B9" s="127" t="s">
        <v>12</v>
      </c>
    </row>
    <row r="10" spans="1:2" ht="30.75" customHeight="1">
      <c r="A10" s="131" t="s">
        <v>13</v>
      </c>
      <c r="B10" s="125" t="s">
        <v>14</v>
      </c>
    </row>
    <row r="11" spans="1:2">
      <c r="A11" s="131" t="s">
        <v>15</v>
      </c>
      <c r="B11" s="125" t="s">
        <v>16</v>
      </c>
    </row>
    <row r="12" spans="1:2" ht="27.95">
      <c r="A12" s="131" t="s">
        <v>17</v>
      </c>
      <c r="B12" s="125" t="s">
        <v>18</v>
      </c>
    </row>
    <row r="13" spans="1:2" ht="27.95">
      <c r="A13" s="131" t="s">
        <v>19</v>
      </c>
      <c r="B13" s="125" t="s">
        <v>20</v>
      </c>
    </row>
    <row r="14" spans="1:2" ht="27.95">
      <c r="A14" s="131" t="s">
        <v>21</v>
      </c>
      <c r="B14" s="125" t="s">
        <v>22</v>
      </c>
    </row>
    <row r="15" spans="1:2">
      <c r="A15" s="151" t="s">
        <v>23</v>
      </c>
      <c r="B15" s="152"/>
    </row>
    <row r="16" spans="1:2" ht="27.95">
      <c r="A16" s="131" t="s">
        <v>24</v>
      </c>
      <c r="B16" s="125" t="s">
        <v>25</v>
      </c>
    </row>
    <row r="17" spans="1:2">
      <c r="A17" s="131" t="s">
        <v>26</v>
      </c>
      <c r="B17" s="125" t="s">
        <v>27</v>
      </c>
    </row>
    <row r="18" spans="1:2">
      <c r="A18" s="133" t="s">
        <v>28</v>
      </c>
      <c r="B18" s="127" t="s">
        <v>29</v>
      </c>
    </row>
    <row r="19" spans="1:2">
      <c r="A19" s="131" t="s">
        <v>30</v>
      </c>
      <c r="B19" s="125" t="s">
        <v>31</v>
      </c>
    </row>
    <row r="20" spans="1:2" ht="27.95">
      <c r="A20" s="131" t="s">
        <v>32</v>
      </c>
      <c r="B20" s="125" t="s">
        <v>33</v>
      </c>
    </row>
    <row r="21" spans="1:2" ht="27.95">
      <c r="A21" s="131" t="s">
        <v>34</v>
      </c>
      <c r="B21" s="125" t="s">
        <v>35</v>
      </c>
    </row>
    <row r="22" spans="1:2" ht="27.95">
      <c r="A22" s="131" t="s">
        <v>36</v>
      </c>
      <c r="B22" s="125" t="s">
        <v>37</v>
      </c>
    </row>
    <row r="23" spans="1:2" ht="28.5">
      <c r="A23" s="133" t="s">
        <v>38</v>
      </c>
      <c r="B23" s="127" t="s">
        <v>39</v>
      </c>
    </row>
    <row r="24" spans="1:2">
      <c r="A24" s="130" t="s">
        <v>40</v>
      </c>
      <c r="B24" s="149" t="s">
        <v>41</v>
      </c>
    </row>
    <row r="25" spans="1:2" ht="27.95">
      <c r="A25" s="131" t="s">
        <v>42</v>
      </c>
      <c r="B25" s="125" t="s">
        <v>43</v>
      </c>
    </row>
    <row r="26" spans="1:2" ht="18" customHeight="1">
      <c r="A26" s="132" t="s">
        <v>44</v>
      </c>
      <c r="B26" s="126" t="s">
        <v>45</v>
      </c>
    </row>
    <row r="27" spans="1:2" ht="42">
      <c r="A27" s="131" t="s">
        <v>46</v>
      </c>
      <c r="B27" s="125" t="s">
        <v>47</v>
      </c>
    </row>
    <row r="28" spans="1:2" ht="42">
      <c r="A28" s="131" t="s">
        <v>48</v>
      </c>
      <c r="B28" s="125" t="s">
        <v>49</v>
      </c>
    </row>
    <row r="29" spans="1:2">
      <c r="A29" s="131" t="s">
        <v>50</v>
      </c>
      <c r="B29" s="125" t="s">
        <v>51</v>
      </c>
    </row>
    <row r="30" spans="1:2" ht="27.95">
      <c r="A30" s="131" t="s">
        <v>52</v>
      </c>
      <c r="B30" s="125" t="s">
        <v>53</v>
      </c>
    </row>
    <row r="31" spans="1:2" ht="27.95">
      <c r="A31" s="131" t="s">
        <v>54</v>
      </c>
      <c r="B31" s="125" t="s">
        <v>55</v>
      </c>
    </row>
    <row r="32" spans="1:2">
      <c r="A32" s="131" t="s">
        <v>56</v>
      </c>
      <c r="B32" s="125" t="s">
        <v>57</v>
      </c>
    </row>
    <row r="33" spans="1:2" ht="27.95">
      <c r="A33" s="131" t="s">
        <v>58</v>
      </c>
      <c r="B33" s="125" t="s">
        <v>59</v>
      </c>
    </row>
    <row r="34" spans="1:2" ht="56.1">
      <c r="A34" s="131" t="s">
        <v>60</v>
      </c>
      <c r="B34" s="125" t="s">
        <v>61</v>
      </c>
    </row>
    <row r="35" spans="1:2">
      <c r="A35" s="133" t="s">
        <v>62</v>
      </c>
      <c r="B35" s="127" t="s">
        <v>63</v>
      </c>
    </row>
    <row r="36" spans="1:2" ht="27.95">
      <c r="A36" s="131" t="s">
        <v>64</v>
      </c>
      <c r="B36" s="125" t="s">
        <v>65</v>
      </c>
    </row>
    <row r="37" spans="1:2">
      <c r="A37" s="131" t="s">
        <v>66</v>
      </c>
      <c r="B37" s="125" t="s">
        <v>67</v>
      </c>
    </row>
    <row r="38" spans="1:2">
      <c r="A38" s="130" t="s">
        <v>68</v>
      </c>
      <c r="B38" s="141" t="s">
        <v>69</v>
      </c>
    </row>
    <row r="39" spans="1:2">
      <c r="A39" s="131" t="s">
        <v>70</v>
      </c>
      <c r="B39" s="125" t="s">
        <v>71</v>
      </c>
    </row>
    <row r="40" spans="1:2">
      <c r="A40" s="131" t="s">
        <v>72</v>
      </c>
      <c r="B40" s="125" t="s">
        <v>73</v>
      </c>
    </row>
    <row r="41" spans="1:2">
      <c r="A41" s="131" t="s">
        <v>74</v>
      </c>
      <c r="B41" s="125" t="s">
        <v>75</v>
      </c>
    </row>
    <row r="42" spans="1:2">
      <c r="A42" s="131" t="s">
        <v>76</v>
      </c>
      <c r="B42" s="125" t="s">
        <v>77</v>
      </c>
    </row>
    <row r="43" spans="1:2">
      <c r="A43" s="134" t="s">
        <v>78</v>
      </c>
      <c r="B43" s="125" t="s">
        <v>79</v>
      </c>
    </row>
    <row r="44" spans="1:2" ht="27.95">
      <c r="A44" s="135" t="s">
        <v>80</v>
      </c>
      <c r="B44" s="144" t="s">
        <v>81</v>
      </c>
    </row>
    <row r="45" spans="1:2" ht="27.95">
      <c r="A45" s="131" t="s">
        <v>82</v>
      </c>
      <c r="B45" s="125" t="s">
        <v>83</v>
      </c>
    </row>
    <row r="46" spans="1:2" ht="27.95">
      <c r="A46" s="131" t="s">
        <v>84</v>
      </c>
      <c r="B46" s="125" t="s">
        <v>85</v>
      </c>
    </row>
    <row r="47" spans="1:2" ht="27.95">
      <c r="A47" s="134" t="s">
        <v>86</v>
      </c>
      <c r="B47" s="125" t="s">
        <v>87</v>
      </c>
    </row>
    <row r="48" spans="1:2" ht="27.95">
      <c r="A48" s="131" t="s">
        <v>88</v>
      </c>
      <c r="B48" s="125" t="s">
        <v>89</v>
      </c>
    </row>
    <row r="49" spans="1:2" ht="27.95">
      <c r="A49" s="131" t="s">
        <v>90</v>
      </c>
      <c r="B49" s="125" t="s">
        <v>91</v>
      </c>
    </row>
    <row r="50" spans="1:2" ht="27.95">
      <c r="A50" s="134" t="s">
        <v>92</v>
      </c>
      <c r="B50" s="125" t="s">
        <v>93</v>
      </c>
    </row>
    <row r="51" spans="1:2">
      <c r="A51" s="133" t="s">
        <v>94</v>
      </c>
      <c r="B51" s="127" t="s">
        <v>95</v>
      </c>
    </row>
    <row r="52" spans="1:2" ht="27.95">
      <c r="A52" s="131" t="s">
        <v>96</v>
      </c>
      <c r="B52" s="125" t="s">
        <v>97</v>
      </c>
    </row>
    <row r="53" spans="1:2" ht="27.95">
      <c r="A53" s="131" t="s">
        <v>98</v>
      </c>
      <c r="B53" s="125" t="s">
        <v>99</v>
      </c>
    </row>
    <row r="54" spans="1:2" ht="15" customHeight="1">
      <c r="A54" s="137" t="s">
        <v>100</v>
      </c>
      <c r="B54" s="142" t="s">
        <v>101</v>
      </c>
    </row>
    <row r="55" spans="1:2" ht="21.75" customHeight="1">
      <c r="A55" s="131" t="s">
        <v>102</v>
      </c>
      <c r="B55" s="125" t="s">
        <v>103</v>
      </c>
    </row>
    <row r="56" spans="1:2" ht="27.95">
      <c r="A56" s="131" t="s">
        <v>104</v>
      </c>
      <c r="B56" s="125" t="s">
        <v>105</v>
      </c>
    </row>
    <row r="57" spans="1:2" ht="27.95">
      <c r="A57" s="131" t="s">
        <v>106</v>
      </c>
      <c r="B57" s="125" t="s">
        <v>107</v>
      </c>
    </row>
    <row r="58" spans="1:2" ht="27.95">
      <c r="A58" s="131" t="s">
        <v>108</v>
      </c>
      <c r="B58" s="125" t="s">
        <v>109</v>
      </c>
    </row>
    <row r="59" spans="1:2" ht="27.95">
      <c r="A59" s="131" t="s">
        <v>110</v>
      </c>
      <c r="B59" s="125" t="s">
        <v>111</v>
      </c>
    </row>
    <row r="60" spans="1:2" ht="42">
      <c r="A60" s="131" t="s">
        <v>112</v>
      </c>
      <c r="B60" s="125" t="s">
        <v>113</v>
      </c>
    </row>
    <row r="61" spans="1:2" ht="15" customHeight="1">
      <c r="A61" s="131" t="s">
        <v>114</v>
      </c>
      <c r="B61" s="125" t="s">
        <v>115</v>
      </c>
    </row>
    <row r="62" spans="1:2" ht="42">
      <c r="A62" s="131" t="s">
        <v>116</v>
      </c>
      <c r="B62" s="125" t="s">
        <v>117</v>
      </c>
    </row>
    <row r="63" spans="1:2">
      <c r="A63" s="131" t="s">
        <v>118</v>
      </c>
      <c r="B63" s="125" t="s">
        <v>119</v>
      </c>
    </row>
    <row r="64" spans="1:2" ht="34.5" customHeight="1">
      <c r="A64" s="131" t="s">
        <v>120</v>
      </c>
      <c r="B64" s="125" t="s">
        <v>121</v>
      </c>
    </row>
    <row r="65" spans="1:2" ht="27.95">
      <c r="A65" s="131" t="s">
        <v>122</v>
      </c>
      <c r="B65" s="125" t="s">
        <v>123</v>
      </c>
    </row>
    <row r="66" spans="1:2" ht="18" customHeight="1">
      <c r="A66" s="131" t="s">
        <v>124</v>
      </c>
      <c r="B66" s="125" t="s">
        <v>125</v>
      </c>
    </row>
    <row r="67" spans="1:2" ht="15" customHeight="1">
      <c r="A67" s="136" t="s">
        <v>126</v>
      </c>
      <c r="B67" s="142" t="s">
        <v>127</v>
      </c>
    </row>
    <row r="68" spans="1:2">
      <c r="A68" s="131" t="s">
        <v>128</v>
      </c>
      <c r="B68" s="125" t="s">
        <v>129</v>
      </c>
    </row>
    <row r="69" spans="1:2">
      <c r="A69" s="131" t="s">
        <v>130</v>
      </c>
      <c r="B69" s="125" t="s">
        <v>131</v>
      </c>
    </row>
    <row r="70" spans="1:2">
      <c r="A70" s="131" t="s">
        <v>132</v>
      </c>
      <c r="B70" s="125" t="s">
        <v>133</v>
      </c>
    </row>
    <row r="71" spans="1:2">
      <c r="A71" s="131" t="s">
        <v>134</v>
      </c>
      <c r="B71" s="125" t="s">
        <v>135</v>
      </c>
    </row>
    <row r="72" spans="1:2">
      <c r="A72" s="131" t="s">
        <v>136</v>
      </c>
      <c r="B72" s="125" t="s">
        <v>137</v>
      </c>
    </row>
    <row r="73" spans="1:2" ht="29.1">
      <c r="A73" s="131" t="s">
        <v>138</v>
      </c>
      <c r="B73" s="125" t="s">
        <v>139</v>
      </c>
    </row>
    <row r="74" spans="1:2">
      <c r="A74" s="131" t="s">
        <v>140</v>
      </c>
      <c r="B74" s="125" t="s">
        <v>141</v>
      </c>
    </row>
    <row r="75" spans="1:2" ht="15" customHeight="1">
      <c r="A75" s="128"/>
    </row>
    <row r="77" spans="1:2" ht="1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0724-1DE0-4FD9-8573-BB0FF26F7774}">
  <dimension ref="A1:AI91"/>
  <sheetViews>
    <sheetView showGridLines="0" topLeftCell="J1" zoomScale="50" zoomScaleNormal="50" workbookViewId="0">
      <selection activeCell="AK20" sqref="AK20"/>
    </sheetView>
  </sheetViews>
  <sheetFormatPr defaultColWidth="9.140625" defaultRowHeight="14.45"/>
  <cols>
    <col min="1" max="1" width="36.5703125" style="2" bestFit="1" customWidth="1"/>
    <col min="2" max="2" width="9.140625" style="2"/>
    <col min="3" max="3" width="8.5703125" style="2" bestFit="1" customWidth="1"/>
    <col min="4" max="4" width="13.42578125" style="2" bestFit="1" customWidth="1"/>
    <col min="5" max="5" width="13.5703125" style="2" bestFit="1" customWidth="1"/>
    <col min="6" max="6" width="9.140625" style="2"/>
    <col min="7" max="7" width="11.85546875" style="2" bestFit="1" customWidth="1"/>
    <col min="8" max="10" width="9.140625" style="2"/>
    <col min="11" max="11" width="22.42578125" style="2" customWidth="1"/>
    <col min="12" max="12" width="12.7109375" style="153" customWidth="1"/>
    <col min="13" max="13" width="10" style="2" customWidth="1"/>
    <col min="14" max="14" width="9" style="2" customWidth="1"/>
    <col min="15" max="15" width="10.28515625" style="2" customWidth="1"/>
    <col min="16" max="16" width="9.140625" style="2"/>
    <col min="17" max="17" width="11.42578125" style="2" customWidth="1"/>
    <col min="18" max="21" width="9.140625" style="2"/>
    <col min="22" max="22" width="11.5703125" style="2" customWidth="1"/>
    <col min="23" max="24" width="9.140625" style="2"/>
    <col min="25" max="25" width="12.140625" style="2" customWidth="1"/>
    <col min="26" max="26" width="10.5703125" style="2" customWidth="1"/>
    <col min="27" max="16384" width="9.140625" style="2"/>
  </cols>
  <sheetData>
    <row r="1" spans="1:17" ht="30">
      <c r="A1" s="1" t="s">
        <v>142</v>
      </c>
      <c r="B1" s="216"/>
      <c r="C1" s="216"/>
      <c r="D1" s="216"/>
      <c r="E1" s="216"/>
      <c r="F1" s="216"/>
      <c r="G1" s="216"/>
      <c r="H1" s="216"/>
      <c r="I1" s="216"/>
      <c r="J1" s="216"/>
      <c r="K1" s="216"/>
      <c r="M1" s="216"/>
      <c r="N1" s="216"/>
      <c r="O1" s="216"/>
      <c r="P1" s="216"/>
      <c r="Q1" s="216"/>
    </row>
    <row r="2" spans="1:17">
      <c r="A2" s="3" t="s">
        <v>143</v>
      </c>
      <c r="B2" s="3"/>
      <c r="C2" s="3"/>
      <c r="D2" s="3"/>
      <c r="E2" s="3"/>
      <c r="F2" s="3"/>
      <c r="G2" s="216"/>
      <c r="H2" s="216"/>
      <c r="I2" s="216"/>
      <c r="J2" s="216"/>
      <c r="K2" s="216"/>
      <c r="M2" s="216"/>
      <c r="N2" s="216"/>
      <c r="O2" s="216"/>
      <c r="P2" s="216"/>
      <c r="Q2" s="216"/>
    </row>
    <row r="5" spans="1:17" ht="22.5">
      <c r="A5" s="4" t="s">
        <v>144</v>
      </c>
      <c r="B5" s="216"/>
      <c r="C5" s="216"/>
      <c r="D5" s="216"/>
      <c r="E5" s="216"/>
      <c r="F5" s="216"/>
      <c r="G5" s="216"/>
      <c r="H5" s="216"/>
      <c r="I5" s="216"/>
      <c r="J5" s="216"/>
      <c r="K5" s="216"/>
      <c r="M5" s="216"/>
      <c r="N5" s="216"/>
      <c r="O5" s="216"/>
      <c r="P5" s="216"/>
      <c r="Q5" s="216"/>
    </row>
    <row r="6" spans="1:17">
      <c r="A6" s="5" t="s">
        <v>145</v>
      </c>
      <c r="B6" s="216"/>
      <c r="C6" s="216"/>
      <c r="D6" s="216"/>
      <c r="E6" s="216"/>
      <c r="F6" s="216"/>
      <c r="G6" s="216"/>
      <c r="H6" s="216"/>
      <c r="I6" s="216"/>
      <c r="J6" s="216"/>
      <c r="K6" s="216"/>
      <c r="M6" s="216"/>
      <c r="N6" s="216"/>
      <c r="O6" s="216"/>
      <c r="P6" s="216"/>
      <c r="Q6" s="216"/>
    </row>
    <row r="7" spans="1:17">
      <c r="A7" s="5" t="s">
        <v>146</v>
      </c>
      <c r="B7" s="216"/>
      <c r="C7" s="216"/>
      <c r="D7" s="216"/>
      <c r="E7" s="216"/>
      <c r="F7" s="216"/>
      <c r="G7" s="216"/>
      <c r="H7" s="216"/>
      <c r="I7" s="216"/>
      <c r="J7" s="216"/>
      <c r="K7" s="216"/>
      <c r="L7" s="6"/>
      <c r="M7" s="6"/>
      <c r="N7" s="6"/>
      <c r="O7" s="216"/>
      <c r="P7" s="216"/>
      <c r="Q7" s="216"/>
    </row>
    <row r="8" spans="1:17" ht="15" thickBot="1">
      <c r="A8" s="216"/>
      <c r="B8" s="216"/>
      <c r="C8" s="216"/>
      <c r="D8" s="216"/>
      <c r="E8" s="216"/>
      <c r="F8" s="216"/>
      <c r="G8" s="216"/>
      <c r="H8" s="216"/>
      <c r="I8" s="216"/>
      <c r="J8" s="216"/>
      <c r="K8" s="7"/>
      <c r="L8" s="224" t="s">
        <v>147</v>
      </c>
      <c r="M8" s="224"/>
      <c r="N8" s="224"/>
      <c r="O8" s="225" t="s">
        <v>148</v>
      </c>
      <c r="P8" s="225"/>
      <c r="Q8" s="225"/>
    </row>
    <row r="9" spans="1:17" ht="32.25" customHeight="1" thickBot="1">
      <c r="A9" s="8" t="s">
        <v>149</v>
      </c>
      <c r="B9" s="217" t="s">
        <v>147</v>
      </c>
      <c r="C9" s="218"/>
      <c r="D9" s="9" t="s">
        <v>150</v>
      </c>
      <c r="E9" s="9" t="s">
        <v>151</v>
      </c>
      <c r="F9" s="217" t="s">
        <v>148</v>
      </c>
      <c r="G9" s="218"/>
      <c r="H9" s="10" t="s">
        <v>150</v>
      </c>
      <c r="I9" s="99" t="s">
        <v>151</v>
      </c>
      <c r="J9" s="216"/>
      <c r="K9" s="212" t="s">
        <v>149</v>
      </c>
      <c r="L9" s="155" t="str">
        <f>_xlfn.CONCAT("Homme", " ", "(N=", B14, ")")</f>
        <v>Homme (N=254)</v>
      </c>
      <c r="M9" s="212" t="s">
        <v>152</v>
      </c>
      <c r="N9" s="212" t="s">
        <v>153</v>
      </c>
      <c r="O9" s="156" t="str">
        <f>_xlfn.CONCAT("Femme", " ", "(N=", F14, ")")</f>
        <v>Femme (N=246)</v>
      </c>
      <c r="P9" s="213" t="s">
        <v>152</v>
      </c>
      <c r="Q9" s="213" t="s">
        <v>153</v>
      </c>
    </row>
    <row r="10" spans="1:17" ht="15" thickBot="1">
      <c r="A10" s="158" t="s">
        <v>154</v>
      </c>
      <c r="B10" s="159">
        <v>59</v>
      </c>
      <c r="C10" s="160">
        <f>B10/$B$14</f>
        <v>0.23228346456692914</v>
      </c>
      <c r="D10" s="160">
        <v>0.21</v>
      </c>
      <c r="E10" s="160">
        <v>0.31</v>
      </c>
      <c r="F10" s="159">
        <v>75</v>
      </c>
      <c r="G10" s="160">
        <f>F10/$F$14</f>
        <v>0.3048780487804878</v>
      </c>
      <c r="H10" s="161">
        <f>G10-0.015</f>
        <v>0.28987804878048778</v>
      </c>
      <c r="I10" s="162">
        <v>0.38</v>
      </c>
      <c r="J10" s="163"/>
      <c r="K10" s="164" t="s">
        <v>154</v>
      </c>
      <c r="L10" s="165">
        <f>C10</f>
        <v>0.23228346456692914</v>
      </c>
      <c r="M10" s="165">
        <f>C10-D10</f>
        <v>2.2283464566929145E-2</v>
      </c>
      <c r="N10" s="165">
        <f>E10-C10</f>
        <v>7.771653543307086E-2</v>
      </c>
      <c r="O10" s="166">
        <f>G10</f>
        <v>0.3048780487804878</v>
      </c>
      <c r="P10" s="166">
        <f>G10-H10</f>
        <v>1.5000000000000013E-2</v>
      </c>
      <c r="Q10" s="166">
        <f>I10-G10</f>
        <v>7.5121951219512206E-2</v>
      </c>
    </row>
    <row r="11" spans="1:17" ht="15" thickBot="1">
      <c r="A11" s="158" t="s">
        <v>155</v>
      </c>
      <c r="B11" s="159">
        <v>79</v>
      </c>
      <c r="C11" s="160">
        <f t="shared" ref="C11:C13" si="0">B11/$B$14</f>
        <v>0.3110236220472441</v>
      </c>
      <c r="D11" s="160">
        <v>0.22</v>
      </c>
      <c r="E11" s="160">
        <f t="shared" ref="E11" si="1">C11+0.07</f>
        <v>0.3810236220472441</v>
      </c>
      <c r="F11" s="159">
        <v>77</v>
      </c>
      <c r="G11" s="160">
        <f t="shared" ref="G11:G13" si="2">F11/$F$14</f>
        <v>0.31300813008130079</v>
      </c>
      <c r="H11" s="161">
        <f t="shared" ref="H11:H13" si="3">G11-0.015</f>
        <v>0.29800813008130078</v>
      </c>
      <c r="I11" s="162">
        <v>0.35</v>
      </c>
      <c r="J11" s="163"/>
      <c r="K11" s="164" t="s">
        <v>155</v>
      </c>
      <c r="L11" s="165">
        <f t="shared" ref="L11:L13" si="4">C11</f>
        <v>0.3110236220472441</v>
      </c>
      <c r="M11" s="165">
        <f t="shared" ref="M11:M13" si="5">C11-D11</f>
        <v>9.1023622047244096E-2</v>
      </c>
      <c r="N11" s="165">
        <f t="shared" ref="N11:N13" si="6">E11-C11</f>
        <v>7.0000000000000007E-2</v>
      </c>
      <c r="O11" s="166">
        <f t="shared" ref="O11:O13" si="7">G11</f>
        <v>0.31300813008130079</v>
      </c>
      <c r="P11" s="166">
        <f t="shared" ref="P11:P13" si="8">G11-H11</f>
        <v>1.5000000000000013E-2</v>
      </c>
      <c r="Q11" s="166">
        <f t="shared" ref="Q11:Q13" si="9">I11-G11</f>
        <v>3.6991869918699183E-2</v>
      </c>
    </row>
    <row r="12" spans="1:17" ht="15" thickBot="1">
      <c r="A12" s="158" t="s">
        <v>156</v>
      </c>
      <c r="B12" s="159">
        <v>42</v>
      </c>
      <c r="C12" s="160">
        <f t="shared" si="0"/>
        <v>0.16535433070866143</v>
      </c>
      <c r="D12" s="160">
        <v>0.15</v>
      </c>
      <c r="E12" s="160">
        <v>0.21</v>
      </c>
      <c r="F12" s="159">
        <v>61</v>
      </c>
      <c r="G12" s="160">
        <f t="shared" si="2"/>
        <v>0.24796747967479674</v>
      </c>
      <c r="H12" s="161">
        <f>G12-0.06</f>
        <v>0.18796747967479674</v>
      </c>
      <c r="I12" s="162">
        <f t="shared" ref="I12:I13" si="10">G12+0.07</f>
        <v>0.31796747967479677</v>
      </c>
      <c r="J12" s="163"/>
      <c r="K12" s="164" t="s">
        <v>156</v>
      </c>
      <c r="L12" s="165">
        <f t="shared" si="4"/>
        <v>0.16535433070866143</v>
      </c>
      <c r="M12" s="165">
        <f t="shared" si="5"/>
        <v>1.5354330708661434E-2</v>
      </c>
      <c r="N12" s="165">
        <f t="shared" si="6"/>
        <v>4.4645669291338563E-2</v>
      </c>
      <c r="O12" s="166">
        <f t="shared" si="7"/>
        <v>0.24796747967479674</v>
      </c>
      <c r="P12" s="166">
        <f t="shared" si="8"/>
        <v>0.06</v>
      </c>
      <c r="Q12" s="166">
        <f t="shared" si="9"/>
        <v>7.0000000000000034E-2</v>
      </c>
    </row>
    <row r="13" spans="1:17" ht="15" thickBot="1">
      <c r="A13" s="158" t="s">
        <v>157</v>
      </c>
      <c r="B13" s="159">
        <v>74</v>
      </c>
      <c r="C13" s="160">
        <f t="shared" si="0"/>
        <v>0.29133858267716534</v>
      </c>
      <c r="D13" s="160">
        <v>0.28000000000000003</v>
      </c>
      <c r="E13" s="160">
        <v>0.36</v>
      </c>
      <c r="F13" s="159">
        <v>33</v>
      </c>
      <c r="G13" s="160">
        <f t="shared" si="2"/>
        <v>0.13414634146341464</v>
      </c>
      <c r="H13" s="161">
        <f t="shared" si="3"/>
        <v>0.11914634146341464</v>
      </c>
      <c r="I13" s="162">
        <f t="shared" si="10"/>
        <v>0.20414634146341465</v>
      </c>
      <c r="J13" s="163" t="s">
        <v>158</v>
      </c>
      <c r="K13" s="164" t="s">
        <v>157</v>
      </c>
      <c r="L13" s="165">
        <f t="shared" si="4"/>
        <v>0.29133858267716534</v>
      </c>
      <c r="M13" s="165">
        <f t="shared" si="5"/>
        <v>1.133858267716531E-2</v>
      </c>
      <c r="N13" s="165">
        <f t="shared" si="6"/>
        <v>6.866141732283465E-2</v>
      </c>
      <c r="O13" s="166">
        <f t="shared" si="7"/>
        <v>0.13414634146341464</v>
      </c>
      <c r="P13" s="166">
        <f t="shared" si="8"/>
        <v>1.4999999999999999E-2</v>
      </c>
      <c r="Q13" s="166">
        <f t="shared" si="9"/>
        <v>7.0000000000000007E-2</v>
      </c>
    </row>
    <row r="14" spans="1:17" ht="15" thickBot="1">
      <c r="A14" s="167" t="s">
        <v>159</v>
      </c>
      <c r="B14" s="168">
        <f>SUM(B10:B13)</f>
        <v>254</v>
      </c>
      <c r="C14" s="169"/>
      <c r="D14" s="170"/>
      <c r="E14" s="170"/>
      <c r="F14" s="168">
        <f>SUM(F10:F13)</f>
        <v>246</v>
      </c>
      <c r="G14" s="169"/>
      <c r="H14" s="171"/>
      <c r="I14" s="172"/>
      <c r="J14" s="173">
        <f>B14+F14</f>
        <v>500</v>
      </c>
      <c r="K14" s="174" t="s">
        <v>159</v>
      </c>
      <c r="L14" s="175">
        <f>SUM(L10:L13)</f>
        <v>1</v>
      </c>
      <c r="M14" s="176"/>
      <c r="N14" s="176"/>
      <c r="O14" s="177">
        <f>SUM(O10:O13)</f>
        <v>1</v>
      </c>
      <c r="P14" s="178"/>
      <c r="Q14" s="179"/>
    </row>
    <row r="15" spans="1:17" ht="15.6" customHeight="1">
      <c r="A15" s="163"/>
      <c r="B15" s="163"/>
      <c r="C15" s="163"/>
      <c r="D15" s="163"/>
      <c r="E15" s="163"/>
      <c r="F15" s="163"/>
      <c r="G15" s="163"/>
      <c r="H15" s="163"/>
      <c r="I15" s="163"/>
      <c r="J15" s="163"/>
      <c r="K15" s="163"/>
      <c r="L15" s="180"/>
      <c r="M15" s="163"/>
      <c r="N15" s="163"/>
      <c r="O15" s="163"/>
      <c r="P15" s="163"/>
      <c r="Q15" s="163"/>
    </row>
    <row r="16" spans="1:17" ht="22.5">
      <c r="A16" s="181" t="s">
        <v>160</v>
      </c>
      <c r="B16" s="163"/>
      <c r="C16" s="163"/>
      <c r="D16" s="163"/>
      <c r="E16" s="163"/>
      <c r="F16" s="163"/>
      <c r="G16" s="163"/>
      <c r="H16" s="163"/>
      <c r="I16" s="163"/>
      <c r="J16" s="163"/>
      <c r="K16" s="163"/>
      <c r="L16" s="180"/>
      <c r="M16" s="163"/>
      <c r="N16" s="163"/>
      <c r="O16" s="163"/>
      <c r="P16" s="163"/>
      <c r="Q16" s="163"/>
    </row>
    <row r="17" spans="1:35" ht="15.6" customHeight="1">
      <c r="A17" s="182" t="s">
        <v>161</v>
      </c>
      <c r="B17" s="163"/>
      <c r="C17" s="163"/>
      <c r="D17" s="163"/>
      <c r="E17" s="163"/>
      <c r="F17" s="163"/>
      <c r="G17" s="163"/>
      <c r="H17" s="163"/>
      <c r="I17" s="163"/>
      <c r="J17" s="163"/>
      <c r="K17" s="163"/>
      <c r="L17" s="180"/>
      <c r="M17" s="163"/>
      <c r="N17" s="163"/>
      <c r="O17" s="163"/>
      <c r="P17" s="163"/>
      <c r="Q17" s="163"/>
      <c r="R17" s="216"/>
      <c r="S17" s="216"/>
      <c r="T17" s="216"/>
      <c r="U17" s="216"/>
      <c r="V17" s="216"/>
      <c r="W17" s="216"/>
      <c r="X17" s="216"/>
      <c r="Y17" s="216"/>
      <c r="Z17" s="216"/>
      <c r="AA17" s="216"/>
      <c r="AB17" s="216"/>
      <c r="AC17" s="216"/>
      <c r="AD17" s="216"/>
      <c r="AE17" s="216"/>
      <c r="AF17" s="216"/>
      <c r="AG17" s="216"/>
      <c r="AH17" s="216"/>
      <c r="AI17" s="216"/>
    </row>
    <row r="18" spans="1:35" ht="15.6" customHeight="1">
      <c r="A18" s="182" t="s">
        <v>162</v>
      </c>
      <c r="B18" s="163"/>
      <c r="C18" s="163"/>
      <c r="D18" s="163"/>
      <c r="E18" s="163"/>
      <c r="F18" s="163"/>
      <c r="G18" s="163"/>
      <c r="H18" s="163"/>
      <c r="I18" s="163"/>
      <c r="J18" s="163"/>
      <c r="K18" s="183"/>
      <c r="L18" s="180"/>
      <c r="M18" s="163"/>
      <c r="N18" s="163"/>
      <c r="O18" s="163"/>
      <c r="P18" s="163"/>
      <c r="Q18" s="163"/>
      <c r="R18" s="216"/>
      <c r="S18" s="216"/>
      <c r="T18" s="216"/>
      <c r="U18" s="216"/>
      <c r="V18" s="216"/>
      <c r="W18" s="216"/>
      <c r="X18" s="216"/>
      <c r="Y18" s="216"/>
      <c r="Z18" s="216"/>
      <c r="AA18" s="216"/>
      <c r="AB18" s="216"/>
      <c r="AC18" s="216"/>
      <c r="AD18" s="216"/>
      <c r="AE18" s="216"/>
      <c r="AF18" s="216"/>
      <c r="AG18" s="216"/>
      <c r="AH18" s="216"/>
      <c r="AI18" s="216"/>
    </row>
    <row r="19" spans="1:35" ht="14.25" customHeight="1" thickBot="1">
      <c r="A19" s="163"/>
      <c r="B19" s="163"/>
      <c r="C19" s="163"/>
      <c r="D19" s="163"/>
      <c r="E19" s="163"/>
      <c r="F19" s="163"/>
      <c r="G19" s="163"/>
      <c r="H19" s="163"/>
      <c r="I19" s="163"/>
      <c r="J19" s="163"/>
      <c r="K19" s="184"/>
      <c r="L19" s="185" t="s">
        <v>147</v>
      </c>
      <c r="M19" s="185"/>
      <c r="N19" s="186"/>
      <c r="O19" s="187" t="s">
        <v>148</v>
      </c>
      <c r="P19" s="187"/>
      <c r="Q19" s="187"/>
      <c r="R19" s="216"/>
      <c r="S19" s="216"/>
      <c r="T19" s="216"/>
      <c r="U19" s="216"/>
      <c r="V19" s="216"/>
      <c r="W19" s="216"/>
      <c r="X19" s="216"/>
      <c r="Y19" s="216"/>
      <c r="Z19" s="216"/>
      <c r="AA19" s="216"/>
      <c r="AB19" s="216"/>
      <c r="AC19" s="216"/>
      <c r="AD19" s="216"/>
      <c r="AE19" s="216"/>
      <c r="AF19" s="216"/>
      <c r="AG19" s="216"/>
      <c r="AH19" s="216"/>
      <c r="AI19" s="216"/>
    </row>
    <row r="20" spans="1:35" ht="26.25" customHeight="1" thickBot="1">
      <c r="A20" s="188" t="s">
        <v>149</v>
      </c>
      <c r="B20" s="221" t="s">
        <v>163</v>
      </c>
      <c r="C20" s="222"/>
      <c r="D20" s="189" t="s">
        <v>150</v>
      </c>
      <c r="E20" s="189" t="s">
        <v>151</v>
      </c>
      <c r="F20" s="221" t="s">
        <v>164</v>
      </c>
      <c r="G20" s="222"/>
      <c r="H20" s="190" t="s">
        <v>150</v>
      </c>
      <c r="I20" s="191" t="s">
        <v>151</v>
      </c>
      <c r="J20" s="163"/>
      <c r="K20" s="185" t="s">
        <v>149</v>
      </c>
      <c r="L20" s="192" t="str">
        <f>_xlfn.CONCAT("Homme", " ", "(N=", B14, ")")</f>
        <v>Homme (N=254)</v>
      </c>
      <c r="M20" s="185" t="s">
        <v>152</v>
      </c>
      <c r="N20" s="185" t="s">
        <v>153</v>
      </c>
      <c r="O20" s="193" t="str">
        <f>_xlfn.CONCAT("Femme", " ", "(N=", F27, ")")</f>
        <v>Femme (N=246)</v>
      </c>
      <c r="P20" s="187" t="s">
        <v>152</v>
      </c>
      <c r="Q20" s="187" t="s">
        <v>153</v>
      </c>
      <c r="R20" s="226"/>
      <c r="S20" s="24"/>
      <c r="T20" s="26"/>
      <c r="U20" s="26"/>
      <c r="V20" s="26"/>
      <c r="W20" s="216"/>
      <c r="X20" s="216"/>
      <c r="Y20" s="216"/>
      <c r="Z20" s="216"/>
      <c r="AA20" s="216"/>
      <c r="AB20" s="216"/>
      <c r="AC20" s="216"/>
      <c r="AD20" s="216"/>
      <c r="AE20" s="216"/>
      <c r="AF20" s="216"/>
      <c r="AG20" s="216"/>
      <c r="AH20" s="216"/>
      <c r="AI20" s="216"/>
    </row>
    <row r="21" spans="1:35" ht="14.25" customHeight="1" thickBot="1">
      <c r="A21" s="194" t="s">
        <v>165</v>
      </c>
      <c r="B21" s="195">
        <v>12</v>
      </c>
      <c r="C21" s="162">
        <f>B21/$B$27</f>
        <v>4.7244094488188976E-2</v>
      </c>
      <c r="D21" s="162">
        <v>0.03</v>
      </c>
      <c r="E21" s="162">
        <v>0.12</v>
      </c>
      <c r="F21" s="195">
        <v>29</v>
      </c>
      <c r="G21" s="162">
        <f>F21/$F$27</f>
        <v>0.11788617886178862</v>
      </c>
      <c r="H21" s="161">
        <v>0.1</v>
      </c>
      <c r="I21" s="162">
        <v>0.14000000000000001</v>
      </c>
      <c r="J21" s="163"/>
      <c r="K21" s="164" t="s">
        <v>165</v>
      </c>
      <c r="L21" s="165">
        <f>C21</f>
        <v>4.7244094488188976E-2</v>
      </c>
      <c r="M21" s="165">
        <f>C21-D21</f>
        <v>1.7244094488188977E-2</v>
      </c>
      <c r="N21" s="165">
        <f>E21-C21</f>
        <v>7.275590551181102E-2</v>
      </c>
      <c r="O21" s="166">
        <f>G21</f>
        <v>0.11788617886178862</v>
      </c>
      <c r="P21" s="166">
        <f>G21-H21</f>
        <v>1.7886178861788615E-2</v>
      </c>
      <c r="Q21" s="166">
        <f>I21-G21</f>
        <v>2.2113821138211393E-2</v>
      </c>
      <c r="R21" s="226"/>
      <c r="S21" s="24"/>
      <c r="T21" s="26"/>
      <c r="U21" s="26"/>
      <c r="V21" s="26"/>
      <c r="W21" s="216"/>
      <c r="X21" s="216"/>
      <c r="Y21" s="216"/>
      <c r="Z21" s="216"/>
      <c r="AA21" s="216"/>
      <c r="AB21" s="216"/>
      <c r="AC21" s="216"/>
      <c r="AD21" s="216"/>
      <c r="AE21" s="216"/>
      <c r="AF21" s="216"/>
      <c r="AG21" s="216"/>
      <c r="AH21" s="216"/>
      <c r="AI21" s="216"/>
    </row>
    <row r="22" spans="1:35" ht="14.25" customHeight="1" thickBot="1">
      <c r="A22" s="194" t="s">
        <v>166</v>
      </c>
      <c r="B22" s="195">
        <v>27</v>
      </c>
      <c r="C22" s="162">
        <f t="shared" ref="C22:C26" si="11">B22/$B$27</f>
        <v>0.1062992125984252</v>
      </c>
      <c r="D22" s="162">
        <v>0.08</v>
      </c>
      <c r="E22" s="162">
        <v>0.17</v>
      </c>
      <c r="F22" s="195">
        <v>16</v>
      </c>
      <c r="G22" s="162">
        <f t="shared" ref="G22:G26" si="12">F22/$F$27</f>
        <v>6.5040650406504072E-2</v>
      </c>
      <c r="H22" s="161">
        <v>0.05</v>
      </c>
      <c r="I22" s="162">
        <v>0.1</v>
      </c>
      <c r="J22" s="163"/>
      <c r="K22" s="164" t="s">
        <v>166</v>
      </c>
      <c r="L22" s="165">
        <f t="shared" ref="L22:L26" si="13">C22</f>
        <v>0.1062992125984252</v>
      </c>
      <c r="M22" s="165">
        <f t="shared" ref="M22:M26" si="14">C22-D22</f>
        <v>2.6299212598425201E-2</v>
      </c>
      <c r="N22" s="165">
        <f t="shared" ref="N22:N26" si="15">E22-C22</f>
        <v>6.370078740157481E-2</v>
      </c>
      <c r="O22" s="166">
        <f t="shared" ref="O22:O26" si="16">G22</f>
        <v>6.5040650406504072E-2</v>
      </c>
      <c r="P22" s="166">
        <f t="shared" ref="P22:P26" si="17">G22-H22</f>
        <v>1.5040650406504069E-2</v>
      </c>
      <c r="Q22" s="166">
        <f t="shared" ref="Q22:Q26" si="18">I22-G22</f>
        <v>3.4959349593495934E-2</v>
      </c>
      <c r="R22" s="226"/>
      <c r="S22" s="24"/>
      <c r="T22" s="26"/>
      <c r="U22" s="26"/>
      <c r="V22" s="26"/>
      <c r="W22" s="216"/>
      <c r="X22" s="216"/>
      <c r="Y22" s="216"/>
      <c r="Z22" s="216"/>
      <c r="AA22" s="216"/>
      <c r="AB22" s="216"/>
      <c r="AC22" s="216"/>
      <c r="AD22" s="216"/>
      <c r="AE22" s="216"/>
      <c r="AF22" s="216"/>
      <c r="AG22" s="216"/>
      <c r="AH22" s="216"/>
      <c r="AI22" s="216"/>
    </row>
    <row r="23" spans="1:35" ht="14.25" customHeight="1" thickBot="1">
      <c r="A23" s="194" t="s">
        <v>167</v>
      </c>
      <c r="B23" s="195">
        <v>56</v>
      </c>
      <c r="C23" s="162">
        <f t="shared" si="11"/>
        <v>0.22047244094488189</v>
      </c>
      <c r="D23" s="162">
        <v>0.2</v>
      </c>
      <c r="E23" s="162">
        <v>0.27</v>
      </c>
      <c r="F23" s="195">
        <v>83</v>
      </c>
      <c r="G23" s="162">
        <f t="shared" si="12"/>
        <v>0.33739837398373984</v>
      </c>
      <c r="H23" s="161">
        <v>0.28000000000000003</v>
      </c>
      <c r="I23" s="162">
        <v>0.34</v>
      </c>
      <c r="J23" s="163"/>
      <c r="K23" s="164" t="s">
        <v>167</v>
      </c>
      <c r="L23" s="165">
        <f t="shared" si="13"/>
        <v>0.22047244094488189</v>
      </c>
      <c r="M23" s="165">
        <f t="shared" si="14"/>
        <v>2.0472440944881876E-2</v>
      </c>
      <c r="N23" s="165">
        <f t="shared" si="15"/>
        <v>4.9527559055118131E-2</v>
      </c>
      <c r="O23" s="166">
        <f t="shared" si="16"/>
        <v>0.33739837398373984</v>
      </c>
      <c r="P23" s="166">
        <f t="shared" si="17"/>
        <v>5.7398373983739814E-2</v>
      </c>
      <c r="Q23" s="166">
        <f t="shared" si="18"/>
        <v>2.6016260162601834E-3</v>
      </c>
      <c r="R23" s="226"/>
      <c r="S23" s="24"/>
      <c r="T23" s="26"/>
      <c r="U23" s="26"/>
      <c r="V23" s="26"/>
      <c r="W23" s="216"/>
      <c r="X23" s="216"/>
      <c r="Y23" s="216"/>
      <c r="Z23" s="216"/>
      <c r="AA23" s="216"/>
      <c r="AB23" s="216"/>
      <c r="AC23" s="216"/>
      <c r="AD23" s="216"/>
      <c r="AE23" s="216"/>
      <c r="AF23" s="216"/>
      <c r="AG23" s="216"/>
      <c r="AH23" s="216"/>
      <c r="AI23" s="216"/>
    </row>
    <row r="24" spans="1:35" ht="14.25" customHeight="1" thickBot="1">
      <c r="A24" s="194" t="s">
        <v>168</v>
      </c>
      <c r="B24" s="195">
        <v>85</v>
      </c>
      <c r="C24" s="162">
        <f t="shared" si="11"/>
        <v>0.3346456692913386</v>
      </c>
      <c r="D24" s="162">
        <v>0.24</v>
      </c>
      <c r="E24" s="162">
        <v>0.4</v>
      </c>
      <c r="F24" s="195">
        <v>67</v>
      </c>
      <c r="G24" s="162">
        <f t="shared" si="12"/>
        <v>0.27235772357723576</v>
      </c>
      <c r="H24" s="161">
        <f t="shared" ref="H24" si="19">G24-0.015</f>
        <v>0.25735772357723574</v>
      </c>
      <c r="I24" s="162">
        <v>0.32</v>
      </c>
      <c r="J24" s="163"/>
      <c r="K24" s="164" t="s">
        <v>168</v>
      </c>
      <c r="L24" s="165">
        <f t="shared" si="13"/>
        <v>0.3346456692913386</v>
      </c>
      <c r="M24" s="165">
        <f t="shared" si="14"/>
        <v>9.4645669291338608E-2</v>
      </c>
      <c r="N24" s="165">
        <f t="shared" si="15"/>
        <v>6.5354330708661423E-2</v>
      </c>
      <c r="O24" s="166">
        <f t="shared" si="16"/>
        <v>0.27235772357723576</v>
      </c>
      <c r="P24" s="166">
        <f t="shared" si="17"/>
        <v>1.5000000000000013E-2</v>
      </c>
      <c r="Q24" s="166">
        <f t="shared" si="18"/>
        <v>4.7642276422764251E-2</v>
      </c>
      <c r="R24" s="226"/>
      <c r="S24" s="24"/>
      <c r="T24" s="26"/>
      <c r="U24" s="26"/>
      <c r="V24" s="26"/>
      <c r="W24" s="216"/>
      <c r="X24" s="216"/>
      <c r="Y24" s="216"/>
      <c r="Z24" s="216"/>
      <c r="AA24" s="216"/>
      <c r="AB24" s="216"/>
      <c r="AC24" s="216"/>
      <c r="AD24" s="216"/>
      <c r="AE24" s="216"/>
      <c r="AF24" s="216"/>
      <c r="AG24" s="216"/>
      <c r="AH24" s="216"/>
      <c r="AI24" s="216"/>
    </row>
    <row r="25" spans="1:35" ht="14.25" customHeight="1" thickBot="1">
      <c r="A25" s="194" t="s">
        <v>169</v>
      </c>
      <c r="B25" s="196">
        <v>71</v>
      </c>
      <c r="C25" s="162">
        <f t="shared" si="11"/>
        <v>0.27952755905511811</v>
      </c>
      <c r="D25" s="162">
        <v>0.24</v>
      </c>
      <c r="E25" s="162">
        <v>0.31</v>
      </c>
      <c r="F25" s="196">
        <v>41</v>
      </c>
      <c r="G25" s="162">
        <f t="shared" si="12"/>
        <v>0.16666666666666666</v>
      </c>
      <c r="H25" s="161">
        <v>0.15</v>
      </c>
      <c r="I25" s="162">
        <v>0.19</v>
      </c>
      <c r="J25" s="163"/>
      <c r="K25" s="164" t="s">
        <v>169</v>
      </c>
      <c r="L25" s="165">
        <f t="shared" si="13"/>
        <v>0.27952755905511811</v>
      </c>
      <c r="M25" s="165">
        <f t="shared" si="14"/>
        <v>3.9527559055118122E-2</v>
      </c>
      <c r="N25" s="165">
        <f t="shared" si="15"/>
        <v>3.0472440944881884E-2</v>
      </c>
      <c r="O25" s="166">
        <f t="shared" si="16"/>
        <v>0.16666666666666666</v>
      </c>
      <c r="P25" s="166">
        <f t="shared" si="17"/>
        <v>1.6666666666666663E-2</v>
      </c>
      <c r="Q25" s="166">
        <f t="shared" si="18"/>
        <v>2.3333333333333345E-2</v>
      </c>
      <c r="R25" s="226"/>
      <c r="S25" s="24"/>
      <c r="T25" s="26"/>
      <c r="U25" s="26"/>
      <c r="V25" s="26"/>
      <c r="W25" s="216"/>
      <c r="X25" s="216"/>
      <c r="Y25" s="216"/>
      <c r="Z25" s="216"/>
      <c r="AA25" s="216"/>
      <c r="AB25" s="216"/>
      <c r="AC25" s="216"/>
      <c r="AD25" s="216"/>
      <c r="AE25" s="216"/>
      <c r="AF25" s="216"/>
      <c r="AG25" s="216"/>
      <c r="AH25" s="216"/>
      <c r="AI25" s="216"/>
    </row>
    <row r="26" spans="1:35" ht="14.25" customHeight="1" thickBot="1">
      <c r="A26" s="194" t="s">
        <v>170</v>
      </c>
      <c r="B26" s="197">
        <v>3</v>
      </c>
      <c r="C26" s="162">
        <f t="shared" si="11"/>
        <v>1.1811023622047244E-2</v>
      </c>
      <c r="D26" s="162">
        <f t="shared" ref="D26" si="20">C26-0.015</f>
        <v>-3.1889763779527555E-3</v>
      </c>
      <c r="E26" s="162">
        <v>0.04</v>
      </c>
      <c r="F26" s="197">
        <v>10</v>
      </c>
      <c r="G26" s="162">
        <f t="shared" si="12"/>
        <v>4.065040650406504E-2</v>
      </c>
      <c r="H26" s="161">
        <v>0.03</v>
      </c>
      <c r="I26" s="162">
        <f t="shared" ref="I26" si="21">G26+0.07</f>
        <v>0.11065040650406505</v>
      </c>
      <c r="J26" s="163" t="s">
        <v>158</v>
      </c>
      <c r="K26" s="164" t="s">
        <v>170</v>
      </c>
      <c r="L26" s="165">
        <f t="shared" si="13"/>
        <v>1.1811023622047244E-2</v>
      </c>
      <c r="M26" s="165">
        <f t="shared" si="14"/>
        <v>1.4999999999999999E-2</v>
      </c>
      <c r="N26" s="165">
        <f t="shared" si="15"/>
        <v>2.8188976377952757E-2</v>
      </c>
      <c r="O26" s="166">
        <f t="shared" si="16"/>
        <v>4.065040650406504E-2</v>
      </c>
      <c r="P26" s="166">
        <f t="shared" si="17"/>
        <v>1.0650406504065041E-2</v>
      </c>
      <c r="Q26" s="166">
        <f t="shared" si="18"/>
        <v>7.0000000000000007E-2</v>
      </c>
      <c r="R26" s="226"/>
      <c r="S26" s="24"/>
      <c r="T26" s="26"/>
      <c r="U26" s="26"/>
      <c r="V26" s="26"/>
      <c r="W26" s="216"/>
      <c r="X26" s="216"/>
      <c r="Y26" s="6"/>
      <c r="Z26" s="6"/>
      <c r="AA26" s="216"/>
      <c r="AB26" s="6"/>
      <c r="AC26" s="6"/>
      <c r="AD26" s="216"/>
      <c r="AE26" s="6"/>
      <c r="AF26" s="6"/>
      <c r="AG26" s="216"/>
      <c r="AH26" s="6"/>
      <c r="AI26" s="6"/>
    </row>
    <row r="27" spans="1:35" ht="14.25" customHeight="1" thickBot="1">
      <c r="A27" s="167" t="s">
        <v>159</v>
      </c>
      <c r="B27" s="168">
        <f>SUM(B21:B26)</f>
        <v>254</v>
      </c>
      <c r="C27" s="169"/>
      <c r="D27" s="198"/>
      <c r="E27" s="198"/>
      <c r="F27" s="168">
        <f>SUM(F21:F26)</f>
        <v>246</v>
      </c>
      <c r="G27" s="169"/>
      <c r="H27" s="171"/>
      <c r="I27" s="199"/>
      <c r="J27" s="173">
        <f>B27+F27</f>
        <v>500</v>
      </c>
      <c r="K27" s="174" t="s">
        <v>159</v>
      </c>
      <c r="L27" s="165">
        <f>SUM(L21:L26)</f>
        <v>1</v>
      </c>
      <c r="M27" s="165"/>
      <c r="N27" s="184"/>
      <c r="O27" s="166">
        <f>SUM(O21:O26)</f>
        <v>0.99999999999999989</v>
      </c>
      <c r="P27" s="200"/>
      <c r="Q27" s="200"/>
      <c r="R27" s="226"/>
      <c r="S27" s="24"/>
      <c r="T27" s="26"/>
      <c r="U27" s="26"/>
      <c r="V27" s="26"/>
      <c r="W27" s="216"/>
      <c r="X27" s="227"/>
      <c r="Y27" s="227"/>
      <c r="Z27" s="227"/>
      <c r="AA27" s="223"/>
      <c r="AB27" s="223"/>
      <c r="AC27" s="223"/>
      <c r="AD27" s="223"/>
      <c r="AE27" s="223"/>
      <c r="AF27" s="223"/>
      <c r="AG27" s="223"/>
      <c r="AH27" s="223"/>
      <c r="AI27" s="223"/>
    </row>
    <row r="28" spans="1:35">
      <c r="A28" s="163"/>
      <c r="B28" s="163"/>
      <c r="C28" s="163"/>
      <c r="D28" s="163"/>
      <c r="E28" s="163"/>
      <c r="F28" s="163"/>
      <c r="G28" s="163"/>
      <c r="H28" s="163"/>
      <c r="I28" s="163"/>
      <c r="J28" s="163"/>
      <c r="K28" s="163"/>
      <c r="L28" s="180"/>
      <c r="M28" s="163"/>
      <c r="N28" s="163"/>
      <c r="O28" s="163"/>
      <c r="P28" s="163"/>
      <c r="Q28" s="163"/>
      <c r="R28" s="216"/>
      <c r="S28" s="216"/>
      <c r="T28" s="216"/>
      <c r="U28" s="216"/>
      <c r="V28" s="216"/>
      <c r="W28" s="216"/>
      <c r="X28" s="29"/>
      <c r="Y28" s="216"/>
      <c r="Z28" s="30"/>
      <c r="AA28" s="29"/>
      <c r="AB28" s="30"/>
      <c r="AC28" s="30"/>
      <c r="AD28" s="29"/>
      <c r="AE28" s="30"/>
      <c r="AF28" s="30"/>
      <c r="AG28" s="29"/>
      <c r="AH28" s="30"/>
      <c r="AI28" s="30"/>
    </row>
    <row r="29" spans="1:35">
      <c r="A29" s="163"/>
      <c r="B29" s="163"/>
      <c r="C29" s="163"/>
      <c r="D29" s="163"/>
      <c r="E29" s="163"/>
      <c r="F29" s="163"/>
      <c r="G29" s="163"/>
      <c r="H29" s="163"/>
      <c r="I29" s="163"/>
      <c r="J29" s="163"/>
      <c r="K29" s="163"/>
      <c r="L29" s="180"/>
      <c r="M29" s="163"/>
      <c r="N29" s="163"/>
      <c r="O29" s="163"/>
      <c r="P29" s="163"/>
      <c r="Q29" s="163"/>
      <c r="R29" s="216"/>
      <c r="S29" s="216"/>
      <c r="T29" s="216"/>
      <c r="U29" s="216"/>
      <c r="V29" s="216"/>
      <c r="W29" s="216"/>
      <c r="X29" s="216"/>
      <c r="Y29" s="30"/>
      <c r="Z29" s="216"/>
      <c r="AA29" s="216"/>
      <c r="AB29" s="216"/>
      <c r="AC29" s="216"/>
      <c r="AD29" s="216"/>
      <c r="AE29" s="216"/>
      <c r="AF29" s="216"/>
      <c r="AG29" s="216"/>
      <c r="AH29" s="216"/>
      <c r="AI29" s="216"/>
    </row>
    <row r="30" spans="1:35" ht="22.5">
      <c r="A30" s="181" t="s">
        <v>171</v>
      </c>
      <c r="B30" s="163"/>
      <c r="C30" s="163"/>
      <c r="D30" s="163"/>
      <c r="E30" s="163"/>
      <c r="F30" s="163"/>
      <c r="G30" s="163"/>
      <c r="H30" s="163"/>
      <c r="I30" s="163"/>
      <c r="J30" s="163"/>
      <c r="K30" s="163"/>
      <c r="L30" s="180"/>
      <c r="M30" s="163"/>
      <c r="N30" s="163"/>
      <c r="O30" s="163"/>
      <c r="P30" s="201"/>
      <c r="Q30" s="163"/>
      <c r="R30" s="216"/>
      <c r="S30" s="216"/>
      <c r="T30" s="216"/>
      <c r="U30" s="216"/>
      <c r="V30" s="216"/>
      <c r="W30" s="216"/>
      <c r="X30" s="216"/>
      <c r="Y30" s="216"/>
      <c r="Z30" s="216"/>
      <c r="AA30" s="216"/>
      <c r="AB30" s="216"/>
      <c r="AC30" s="216"/>
      <c r="AD30" s="216"/>
      <c r="AE30" s="216"/>
      <c r="AF30" s="216"/>
      <c r="AG30" s="216"/>
      <c r="AH30" s="216"/>
      <c r="AI30" s="216"/>
    </row>
    <row r="31" spans="1:35" ht="16.350000000000001" customHeight="1">
      <c r="A31" s="182" t="s">
        <v>172</v>
      </c>
      <c r="B31" s="163"/>
      <c r="C31" s="163"/>
      <c r="D31" s="163"/>
      <c r="E31" s="163"/>
      <c r="F31" s="163"/>
      <c r="G31" s="163"/>
      <c r="H31" s="163"/>
      <c r="I31" s="163"/>
      <c r="J31" s="163"/>
      <c r="K31" s="163"/>
      <c r="L31" s="180"/>
      <c r="M31" s="163"/>
      <c r="N31" s="163"/>
      <c r="O31" s="163"/>
      <c r="P31" s="163"/>
      <c r="Q31" s="163"/>
      <c r="R31" s="216"/>
      <c r="S31" s="216"/>
      <c r="T31" s="216"/>
      <c r="U31" s="216"/>
      <c r="V31" s="216"/>
      <c r="W31" s="216"/>
      <c r="X31" s="29"/>
      <c r="Y31" s="30"/>
      <c r="Z31" s="31"/>
      <c r="AA31" s="29"/>
      <c r="AB31" s="30"/>
      <c r="AC31" s="30"/>
      <c r="AD31" s="29"/>
      <c r="AE31" s="30"/>
      <c r="AF31" s="30"/>
      <c r="AG31" s="29"/>
      <c r="AH31" s="30"/>
      <c r="AI31" s="30"/>
    </row>
    <row r="32" spans="1:35" ht="16.350000000000001" customHeight="1">
      <c r="A32" s="182" t="s">
        <v>173</v>
      </c>
      <c r="B32" s="163"/>
      <c r="C32" s="163"/>
      <c r="D32" s="163"/>
      <c r="E32" s="163"/>
      <c r="F32" s="163"/>
      <c r="G32" s="163"/>
      <c r="H32" s="163"/>
      <c r="I32" s="163"/>
      <c r="J32" s="163"/>
      <c r="K32" s="163"/>
      <c r="L32" s="180"/>
      <c r="M32" s="163"/>
      <c r="N32" s="163"/>
      <c r="O32" s="163"/>
      <c r="P32" s="163"/>
      <c r="Q32" s="163"/>
      <c r="R32" s="216"/>
      <c r="S32" s="216"/>
      <c r="T32" s="216"/>
      <c r="U32" s="6"/>
      <c r="V32" s="216"/>
      <c r="W32" s="216"/>
      <c r="X32" s="216"/>
      <c r="Y32" s="216"/>
      <c r="Z32" s="216"/>
      <c r="AA32" s="216"/>
      <c r="AB32" s="216"/>
      <c r="AC32" s="216"/>
      <c r="AD32" s="216"/>
      <c r="AE32" s="216"/>
      <c r="AF32" s="216"/>
      <c r="AG32" s="216"/>
      <c r="AH32" s="216"/>
      <c r="AI32" s="216"/>
    </row>
    <row r="33" spans="1:29" ht="15" thickBot="1">
      <c r="A33" s="163"/>
      <c r="B33" s="163"/>
      <c r="C33" s="163"/>
      <c r="D33" s="163"/>
      <c r="E33" s="163"/>
      <c r="F33" s="163"/>
      <c r="G33" s="163"/>
      <c r="H33" s="163"/>
      <c r="I33" s="163"/>
      <c r="J33" s="163"/>
      <c r="K33" s="184"/>
      <c r="L33" s="185" t="s">
        <v>147</v>
      </c>
      <c r="M33" s="185"/>
      <c r="N33" s="186"/>
      <c r="O33" s="187" t="s">
        <v>148</v>
      </c>
      <c r="P33" s="187"/>
      <c r="Q33" s="187"/>
      <c r="R33" s="216"/>
      <c r="S33" s="216"/>
      <c r="T33" s="216"/>
      <c r="U33" s="24"/>
      <c r="V33" s="216"/>
      <c r="W33" s="216"/>
      <c r="X33" s="216"/>
      <c r="Y33" s="216"/>
      <c r="Z33" s="216"/>
      <c r="AA33" s="216"/>
      <c r="AB33" s="216"/>
      <c r="AC33" s="216"/>
    </row>
    <row r="34" spans="1:29" ht="29.45" thickBot="1">
      <c r="A34" s="188" t="s">
        <v>149</v>
      </c>
      <c r="B34" s="221" t="s">
        <v>163</v>
      </c>
      <c r="C34" s="222"/>
      <c r="D34" s="189" t="s">
        <v>150</v>
      </c>
      <c r="E34" s="189" t="s">
        <v>151</v>
      </c>
      <c r="F34" s="221" t="s">
        <v>164</v>
      </c>
      <c r="G34" s="222"/>
      <c r="H34" s="202" t="s">
        <v>150</v>
      </c>
      <c r="I34" s="202" t="s">
        <v>151</v>
      </c>
      <c r="J34" s="163"/>
      <c r="K34" s="185" t="s">
        <v>149</v>
      </c>
      <c r="L34" s="192" t="str">
        <f>_xlfn.CONCAT("Homme", " ", "(N=", B55, ")")</f>
        <v>Homme (N=254)</v>
      </c>
      <c r="M34" s="185" t="s">
        <v>152</v>
      </c>
      <c r="N34" s="185" t="s">
        <v>153</v>
      </c>
      <c r="O34" s="193" t="str">
        <f>_xlfn.CONCAT("Femme", " ", "(N=", F55, ")")</f>
        <v>Femme (N=246)</v>
      </c>
      <c r="P34" s="187" t="s">
        <v>152</v>
      </c>
      <c r="Q34" s="187" t="s">
        <v>153</v>
      </c>
      <c r="R34" s="216"/>
      <c r="S34" s="216"/>
      <c r="T34" s="216"/>
      <c r="U34" s="24"/>
      <c r="V34" s="32"/>
      <c r="W34" s="26"/>
      <c r="X34" s="26"/>
      <c r="Y34" s="26"/>
      <c r="Z34" s="32"/>
      <c r="AA34" s="26"/>
      <c r="AB34" s="26"/>
      <c r="AC34" s="26"/>
    </row>
    <row r="35" spans="1:29" ht="30.6" customHeight="1" thickBot="1">
      <c r="A35" s="194" t="s">
        <v>174</v>
      </c>
      <c r="B35" s="203">
        <v>4</v>
      </c>
      <c r="C35" s="204">
        <f>B35/$B$55</f>
        <v>1.5748031496062992E-2</v>
      </c>
      <c r="D35" s="204">
        <v>0.01</v>
      </c>
      <c r="E35" s="204">
        <v>7.0000000000000007E-2</v>
      </c>
      <c r="F35" s="203">
        <v>7</v>
      </c>
      <c r="G35" s="205">
        <f>F35/$F$55</f>
        <v>2.8455284552845527E-2</v>
      </c>
      <c r="H35" s="206">
        <v>0.02</v>
      </c>
      <c r="I35" s="206">
        <v>7.0000000000000007E-2</v>
      </c>
      <c r="J35" s="163"/>
      <c r="K35" s="207" t="s">
        <v>174</v>
      </c>
      <c r="L35" s="165">
        <f>C35</f>
        <v>1.5748031496062992E-2</v>
      </c>
      <c r="M35" s="165">
        <f>C35-D35</f>
        <v>5.7480314960629917E-3</v>
      </c>
      <c r="N35" s="165">
        <f>E35-C35</f>
        <v>5.4251968503937015E-2</v>
      </c>
      <c r="O35" s="166">
        <f>G35</f>
        <v>2.8455284552845527E-2</v>
      </c>
      <c r="P35" s="166">
        <f>G35-H35</f>
        <v>8.4552845528455267E-3</v>
      </c>
      <c r="Q35" s="166">
        <f>I35-G35</f>
        <v>4.1544715447154476E-2</v>
      </c>
      <c r="R35" s="216"/>
      <c r="S35" s="216"/>
      <c r="T35" s="216"/>
      <c r="U35" s="24"/>
      <c r="V35" s="32"/>
      <c r="W35" s="26"/>
      <c r="X35" s="26"/>
      <c r="Y35" s="26"/>
      <c r="Z35" s="32"/>
      <c r="AA35" s="26"/>
      <c r="AB35" s="26"/>
      <c r="AC35" s="26"/>
    </row>
    <row r="36" spans="1:29" ht="15" thickBot="1">
      <c r="A36" s="194" t="s">
        <v>175</v>
      </c>
      <c r="B36" s="203">
        <v>19</v>
      </c>
      <c r="C36" s="204">
        <f t="shared" ref="C36:C54" si="22">B36/$B$55</f>
        <v>7.4803149606299218E-2</v>
      </c>
      <c r="D36" s="204">
        <v>0.06</v>
      </c>
      <c r="E36" s="204">
        <v>0.12</v>
      </c>
      <c r="F36" s="203">
        <v>19</v>
      </c>
      <c r="G36" s="205">
        <f t="shared" ref="G36:G54" si="23">F36/$F$55</f>
        <v>7.7235772357723581E-2</v>
      </c>
      <c r="H36" s="206">
        <v>2E-3</v>
      </c>
      <c r="I36" s="206">
        <v>0.1</v>
      </c>
      <c r="J36" s="163"/>
      <c r="K36" s="207" t="s">
        <v>175</v>
      </c>
      <c r="L36" s="165">
        <f t="shared" ref="L36:L55" si="24">C36</f>
        <v>7.4803149606299218E-2</v>
      </c>
      <c r="M36" s="165">
        <f t="shared" ref="M36:M54" si="25">C36-D36</f>
        <v>1.4803149606299221E-2</v>
      </c>
      <c r="N36" s="165">
        <f t="shared" ref="N36:N54" si="26">E36-C36</f>
        <v>4.5196850393700777E-2</v>
      </c>
      <c r="O36" s="166">
        <f t="shared" ref="O36:O55" si="27">G36</f>
        <v>7.7235772357723581E-2</v>
      </c>
      <c r="P36" s="166">
        <f t="shared" ref="P36:P54" si="28">G36-H36</f>
        <v>7.5235772357723579E-2</v>
      </c>
      <c r="Q36" s="166">
        <f t="shared" ref="Q36:Q54" si="29">I36-G36</f>
        <v>2.2764227642276424E-2</v>
      </c>
      <c r="R36" s="216"/>
      <c r="S36" s="216"/>
      <c r="T36" s="216"/>
      <c r="U36" s="24"/>
      <c r="V36" s="32"/>
      <c r="W36" s="26"/>
      <c r="X36" s="26"/>
      <c r="Y36" s="26"/>
      <c r="Z36" s="32"/>
      <c r="AA36" s="26"/>
      <c r="AB36" s="26"/>
      <c r="AC36" s="26"/>
    </row>
    <row r="37" spans="1:29" ht="15" thickBot="1">
      <c r="A37" s="194" t="s">
        <v>176</v>
      </c>
      <c r="B37" s="203">
        <v>19</v>
      </c>
      <c r="C37" s="204">
        <f t="shared" si="22"/>
        <v>7.4803149606299218E-2</v>
      </c>
      <c r="D37" s="204">
        <v>0</v>
      </c>
      <c r="E37" s="204">
        <v>0.09</v>
      </c>
      <c r="F37" s="203">
        <v>2</v>
      </c>
      <c r="G37" s="205">
        <f t="shared" si="23"/>
        <v>8.130081300813009E-3</v>
      </c>
      <c r="H37" s="206">
        <v>0</v>
      </c>
      <c r="I37" s="206">
        <v>0.02</v>
      </c>
      <c r="J37" s="163"/>
      <c r="K37" s="207" t="s">
        <v>176</v>
      </c>
      <c r="L37" s="165">
        <f t="shared" si="24"/>
        <v>7.4803149606299218E-2</v>
      </c>
      <c r="M37" s="165">
        <f t="shared" si="25"/>
        <v>7.4803149606299218E-2</v>
      </c>
      <c r="N37" s="165">
        <f t="shared" si="26"/>
        <v>1.5196850393700778E-2</v>
      </c>
      <c r="O37" s="166">
        <f t="shared" si="27"/>
        <v>8.130081300813009E-3</v>
      </c>
      <c r="P37" s="166">
        <f t="shared" si="28"/>
        <v>8.130081300813009E-3</v>
      </c>
      <c r="Q37" s="166">
        <f t="shared" si="29"/>
        <v>1.1869918699186991E-2</v>
      </c>
      <c r="R37" s="216"/>
      <c r="S37" s="216"/>
      <c r="T37" s="216"/>
      <c r="U37" s="216"/>
      <c r="V37" s="216"/>
      <c r="W37" s="216"/>
      <c r="X37" s="216"/>
      <c r="Y37" s="216"/>
      <c r="Z37" s="216"/>
      <c r="AA37" s="216"/>
      <c r="AB37" s="216"/>
      <c r="AC37" s="216"/>
    </row>
    <row r="38" spans="1:29" ht="27" thickBot="1">
      <c r="A38" s="194" t="s">
        <v>177</v>
      </c>
      <c r="B38" s="203">
        <v>26</v>
      </c>
      <c r="C38" s="204">
        <f t="shared" si="22"/>
        <v>0.10236220472440945</v>
      </c>
      <c r="D38" s="204">
        <v>0.09</v>
      </c>
      <c r="E38" s="204">
        <v>0.15</v>
      </c>
      <c r="F38" s="203">
        <v>4</v>
      </c>
      <c r="G38" s="205">
        <f t="shared" si="23"/>
        <v>1.6260162601626018E-2</v>
      </c>
      <c r="H38" s="206">
        <v>0.01</v>
      </c>
      <c r="I38" s="206">
        <v>0.02</v>
      </c>
      <c r="J38" s="163"/>
      <c r="K38" s="207" t="s">
        <v>177</v>
      </c>
      <c r="L38" s="165">
        <f t="shared" si="24"/>
        <v>0.10236220472440945</v>
      </c>
      <c r="M38" s="165">
        <f t="shared" si="25"/>
        <v>1.2362204724409451E-2</v>
      </c>
      <c r="N38" s="165">
        <f t="shared" si="26"/>
        <v>4.7637795275590547E-2</v>
      </c>
      <c r="O38" s="166">
        <f t="shared" si="27"/>
        <v>1.6260162601626018E-2</v>
      </c>
      <c r="P38" s="166">
        <f t="shared" si="28"/>
        <v>6.2601626016260178E-3</v>
      </c>
      <c r="Q38" s="166">
        <f t="shared" si="29"/>
        <v>3.7398373983739824E-3</v>
      </c>
      <c r="R38" s="216"/>
      <c r="S38" s="216"/>
      <c r="T38" s="216"/>
      <c r="U38" s="216"/>
      <c r="V38" s="216"/>
      <c r="W38" s="216"/>
      <c r="X38" s="216"/>
      <c r="Y38" s="216"/>
      <c r="Z38" s="216"/>
      <c r="AA38" s="216"/>
      <c r="AB38" s="216"/>
      <c r="AC38" s="216"/>
    </row>
    <row r="39" spans="1:29" ht="27" thickBot="1">
      <c r="A39" s="194" t="s">
        <v>178</v>
      </c>
      <c r="B39" s="203">
        <v>20</v>
      </c>
      <c r="C39" s="204">
        <f t="shared" si="22"/>
        <v>7.874015748031496E-2</v>
      </c>
      <c r="D39" s="204">
        <v>0.04</v>
      </c>
      <c r="E39" s="204">
        <v>0.1</v>
      </c>
      <c r="F39" s="203">
        <v>17</v>
      </c>
      <c r="G39" s="205">
        <f t="shared" si="23"/>
        <v>6.910569105691057E-2</v>
      </c>
      <c r="H39" s="206">
        <v>0.01</v>
      </c>
      <c r="I39" s="206">
        <v>0.13</v>
      </c>
      <c r="J39" s="163"/>
      <c r="K39" s="207" t="s">
        <v>178</v>
      </c>
      <c r="L39" s="165">
        <f t="shared" si="24"/>
        <v>7.874015748031496E-2</v>
      </c>
      <c r="M39" s="165">
        <f t="shared" si="25"/>
        <v>3.8740157480314959E-2</v>
      </c>
      <c r="N39" s="165">
        <f t="shared" si="26"/>
        <v>2.1259842519685046E-2</v>
      </c>
      <c r="O39" s="166">
        <f t="shared" si="27"/>
        <v>6.910569105691057E-2</v>
      </c>
      <c r="P39" s="166">
        <f t="shared" si="28"/>
        <v>5.9105691056910568E-2</v>
      </c>
      <c r="Q39" s="166">
        <f t="shared" si="29"/>
        <v>6.0894308943089434E-2</v>
      </c>
      <c r="R39" s="216"/>
      <c r="S39" s="216"/>
      <c r="T39" s="216"/>
      <c r="U39" s="216"/>
      <c r="V39" s="216"/>
      <c r="W39" s="216"/>
      <c r="X39" s="216"/>
      <c r="Y39" s="216"/>
      <c r="Z39" s="216"/>
      <c r="AA39" s="216"/>
      <c r="AB39" s="216"/>
      <c r="AC39" s="216"/>
    </row>
    <row r="40" spans="1:29" ht="27" thickBot="1">
      <c r="A40" s="194" t="s">
        <v>179</v>
      </c>
      <c r="B40" s="203">
        <v>3</v>
      </c>
      <c r="C40" s="204">
        <f t="shared" si="22"/>
        <v>1.1811023622047244E-2</v>
      </c>
      <c r="D40" s="204">
        <v>0</v>
      </c>
      <c r="E40" s="204">
        <v>7.0000000000000007E-2</v>
      </c>
      <c r="F40" s="203">
        <v>1</v>
      </c>
      <c r="G40" s="205">
        <f t="shared" si="23"/>
        <v>4.0650406504065045E-3</v>
      </c>
      <c r="H40" s="206">
        <v>0.01</v>
      </c>
      <c r="I40" s="206">
        <v>0.02</v>
      </c>
      <c r="J40" s="163"/>
      <c r="K40" s="207" t="s">
        <v>179</v>
      </c>
      <c r="L40" s="165">
        <f t="shared" si="24"/>
        <v>1.1811023622047244E-2</v>
      </c>
      <c r="M40" s="165">
        <f t="shared" si="25"/>
        <v>1.1811023622047244E-2</v>
      </c>
      <c r="N40" s="165">
        <f t="shared" si="26"/>
        <v>5.8188976377952763E-2</v>
      </c>
      <c r="O40" s="166">
        <f t="shared" si="27"/>
        <v>4.0650406504065045E-3</v>
      </c>
      <c r="P40" s="166">
        <f t="shared" si="28"/>
        <v>-5.9349593495934957E-3</v>
      </c>
      <c r="Q40" s="166">
        <f t="shared" si="29"/>
        <v>1.5934959349593495E-2</v>
      </c>
      <c r="R40" s="216"/>
      <c r="S40" s="216"/>
      <c r="T40" s="216"/>
      <c r="U40" s="216"/>
      <c r="V40" s="216"/>
      <c r="W40" s="216"/>
      <c r="X40" s="216"/>
      <c r="Y40" s="216"/>
      <c r="Z40" s="216"/>
      <c r="AA40" s="216"/>
      <c r="AB40" s="216"/>
      <c r="AC40" s="216"/>
    </row>
    <row r="41" spans="1:29" ht="15" thickBot="1">
      <c r="A41" s="194" t="s">
        <v>180</v>
      </c>
      <c r="B41" s="203">
        <v>12</v>
      </c>
      <c r="C41" s="204">
        <f t="shared" si="22"/>
        <v>4.7244094488188976E-2</v>
      </c>
      <c r="D41" s="204">
        <v>0.02</v>
      </c>
      <c r="E41" s="204">
        <v>0.05</v>
      </c>
      <c r="F41" s="203">
        <v>29</v>
      </c>
      <c r="G41" s="205">
        <f t="shared" si="23"/>
        <v>0.11788617886178862</v>
      </c>
      <c r="H41" s="206">
        <v>0.04</v>
      </c>
      <c r="I41" s="206">
        <v>0.13</v>
      </c>
      <c r="J41" s="163"/>
      <c r="K41" s="207" t="s">
        <v>180</v>
      </c>
      <c r="L41" s="165">
        <f t="shared" si="24"/>
        <v>4.7244094488188976E-2</v>
      </c>
      <c r="M41" s="165">
        <f t="shared" si="25"/>
        <v>2.7244094488188975E-2</v>
      </c>
      <c r="N41" s="165">
        <f t="shared" si="26"/>
        <v>2.7559055118110271E-3</v>
      </c>
      <c r="O41" s="166">
        <f t="shared" si="27"/>
        <v>0.11788617886178862</v>
      </c>
      <c r="P41" s="166">
        <f t="shared" si="28"/>
        <v>7.7886178861788613E-2</v>
      </c>
      <c r="Q41" s="166">
        <f t="shared" si="29"/>
        <v>1.2113821138211384E-2</v>
      </c>
      <c r="R41" s="216"/>
      <c r="S41" s="216"/>
      <c r="T41" s="216"/>
      <c r="U41" s="216"/>
      <c r="V41" s="216"/>
      <c r="W41" s="216"/>
      <c r="X41" s="216"/>
      <c r="Y41" s="216"/>
      <c r="Z41" s="216"/>
      <c r="AA41" s="216"/>
      <c r="AB41" s="216"/>
      <c r="AC41" s="216"/>
    </row>
    <row r="42" spans="1:29" ht="27" thickBot="1">
      <c r="A42" s="194" t="s">
        <v>181</v>
      </c>
      <c r="B42" s="203">
        <v>29</v>
      </c>
      <c r="C42" s="204">
        <f t="shared" si="22"/>
        <v>0.1141732283464567</v>
      </c>
      <c r="D42" s="204">
        <v>2.5000000000000001E-2</v>
      </c>
      <c r="E42" s="204">
        <v>0.15</v>
      </c>
      <c r="F42" s="203">
        <v>16</v>
      </c>
      <c r="G42" s="205">
        <f t="shared" si="23"/>
        <v>6.5040650406504072E-2</v>
      </c>
      <c r="H42" s="206">
        <v>0.06</v>
      </c>
      <c r="I42" s="206">
        <v>0.13</v>
      </c>
      <c r="J42" s="163"/>
      <c r="K42" s="207" t="s">
        <v>181</v>
      </c>
      <c r="L42" s="165">
        <f t="shared" si="24"/>
        <v>0.1141732283464567</v>
      </c>
      <c r="M42" s="165">
        <f t="shared" si="25"/>
        <v>8.917322834645669E-2</v>
      </c>
      <c r="N42" s="165">
        <f t="shared" si="26"/>
        <v>3.5826771653543296E-2</v>
      </c>
      <c r="O42" s="166">
        <f t="shared" si="27"/>
        <v>6.5040650406504072E-2</v>
      </c>
      <c r="P42" s="166">
        <f t="shared" si="28"/>
        <v>5.0406504065040741E-3</v>
      </c>
      <c r="Q42" s="166">
        <f t="shared" si="29"/>
        <v>6.4959349593495933E-2</v>
      </c>
      <c r="R42" s="216"/>
      <c r="S42" s="216"/>
      <c r="T42" s="216"/>
      <c r="U42" s="216"/>
      <c r="V42" s="216"/>
      <c r="W42" s="216"/>
      <c r="X42" s="216"/>
      <c r="Y42" s="216"/>
      <c r="Z42" s="216"/>
      <c r="AA42" s="216"/>
      <c r="AB42" s="216"/>
      <c r="AC42" s="216"/>
    </row>
    <row r="43" spans="1:29" ht="27" thickBot="1">
      <c r="A43" s="194" t="s">
        <v>182</v>
      </c>
      <c r="B43" s="203">
        <v>8</v>
      </c>
      <c r="C43" s="204">
        <f t="shared" si="22"/>
        <v>3.1496062992125984E-2</v>
      </c>
      <c r="D43" s="204">
        <v>0.01</v>
      </c>
      <c r="E43" s="204">
        <v>0.04</v>
      </c>
      <c r="F43" s="203">
        <v>25</v>
      </c>
      <c r="G43" s="205">
        <f t="shared" si="23"/>
        <v>0.1016260162601626</v>
      </c>
      <c r="H43" s="206">
        <v>7.0000000000000007E-2</v>
      </c>
      <c r="I43" s="206">
        <v>0.14000000000000001</v>
      </c>
      <c r="J43" s="163"/>
      <c r="K43" s="207" t="s">
        <v>182</v>
      </c>
      <c r="L43" s="165">
        <f t="shared" si="24"/>
        <v>3.1496062992125984E-2</v>
      </c>
      <c r="M43" s="165">
        <f t="shared" si="25"/>
        <v>2.1496062992125982E-2</v>
      </c>
      <c r="N43" s="165">
        <f t="shared" si="26"/>
        <v>8.503937007874017E-3</v>
      </c>
      <c r="O43" s="166">
        <f t="shared" si="27"/>
        <v>0.1016260162601626</v>
      </c>
      <c r="P43" s="166">
        <f t="shared" si="28"/>
        <v>3.1626016260162593E-2</v>
      </c>
      <c r="Q43" s="166">
        <f t="shared" si="29"/>
        <v>3.8373983739837414E-2</v>
      </c>
      <c r="R43" s="216"/>
      <c r="S43" s="216"/>
      <c r="T43" s="216"/>
      <c r="U43" s="216"/>
      <c r="V43" s="216"/>
      <c r="W43" s="216"/>
      <c r="X43" s="216"/>
      <c r="Y43" s="216"/>
      <c r="Z43" s="216"/>
      <c r="AA43" s="216"/>
      <c r="AB43" s="216"/>
      <c r="AC43" s="216"/>
    </row>
    <row r="44" spans="1:29" ht="27" thickBot="1">
      <c r="A44" s="194" t="s">
        <v>183</v>
      </c>
      <c r="B44" s="203">
        <v>9</v>
      </c>
      <c r="C44" s="204">
        <f t="shared" si="22"/>
        <v>3.5433070866141732E-2</v>
      </c>
      <c r="D44" s="204">
        <v>0.02</v>
      </c>
      <c r="E44" s="204">
        <v>0.08</v>
      </c>
      <c r="F44" s="203">
        <v>23</v>
      </c>
      <c r="G44" s="205">
        <f t="shared" si="23"/>
        <v>9.3495934959349589E-2</v>
      </c>
      <c r="H44" s="206">
        <v>0.06</v>
      </c>
      <c r="I44" s="206">
        <v>0.14000000000000001</v>
      </c>
      <c r="J44" s="163"/>
      <c r="K44" s="207" t="s">
        <v>183</v>
      </c>
      <c r="L44" s="165">
        <f t="shared" si="24"/>
        <v>3.5433070866141732E-2</v>
      </c>
      <c r="M44" s="165">
        <f t="shared" si="25"/>
        <v>1.5433070866141731E-2</v>
      </c>
      <c r="N44" s="165">
        <f t="shared" si="26"/>
        <v>4.456692913385827E-2</v>
      </c>
      <c r="O44" s="166">
        <f t="shared" si="27"/>
        <v>9.3495934959349589E-2</v>
      </c>
      <c r="P44" s="166">
        <f t="shared" si="28"/>
        <v>3.3495934959349591E-2</v>
      </c>
      <c r="Q44" s="166">
        <f t="shared" si="29"/>
        <v>4.6504065040650425E-2</v>
      </c>
      <c r="R44" s="216"/>
      <c r="S44" s="216"/>
      <c r="T44" s="216"/>
      <c r="U44" s="216"/>
      <c r="V44" s="216"/>
      <c r="W44" s="216"/>
      <c r="X44" s="216"/>
      <c r="Y44" s="216"/>
      <c r="Z44" s="216"/>
      <c r="AA44" s="216"/>
      <c r="AB44" s="216"/>
      <c r="AC44" s="216"/>
    </row>
    <row r="45" spans="1:29" ht="39.950000000000003" thickBot="1">
      <c r="A45" s="194" t="s">
        <v>184</v>
      </c>
      <c r="B45" s="203">
        <v>17</v>
      </c>
      <c r="C45" s="204">
        <f t="shared" si="22"/>
        <v>6.6929133858267723E-2</v>
      </c>
      <c r="D45" s="204">
        <v>0.01</v>
      </c>
      <c r="E45" s="204">
        <v>0.09</v>
      </c>
      <c r="F45" s="203">
        <v>8</v>
      </c>
      <c r="G45" s="205">
        <f t="shared" si="23"/>
        <v>3.2520325203252036E-2</v>
      </c>
      <c r="H45" s="206">
        <v>0.01</v>
      </c>
      <c r="I45" s="206">
        <v>0.05</v>
      </c>
      <c r="J45" s="163"/>
      <c r="K45" s="207" t="s">
        <v>184</v>
      </c>
      <c r="L45" s="165">
        <f t="shared" si="24"/>
        <v>6.6929133858267723E-2</v>
      </c>
      <c r="M45" s="165">
        <f t="shared" si="25"/>
        <v>5.6929133858267721E-2</v>
      </c>
      <c r="N45" s="165">
        <f t="shared" si="26"/>
        <v>2.3070866141732274E-2</v>
      </c>
      <c r="O45" s="166">
        <f t="shared" si="27"/>
        <v>3.2520325203252036E-2</v>
      </c>
      <c r="P45" s="166">
        <f t="shared" si="28"/>
        <v>2.2520325203252034E-2</v>
      </c>
      <c r="Q45" s="166">
        <f t="shared" si="29"/>
        <v>1.7479674796747967E-2</v>
      </c>
      <c r="R45" s="216"/>
      <c r="S45" s="216"/>
      <c r="T45" s="216"/>
      <c r="U45" s="216"/>
      <c r="V45" s="216"/>
      <c r="W45" s="216"/>
      <c r="X45" s="216"/>
      <c r="Y45" s="216"/>
      <c r="Z45" s="216"/>
      <c r="AA45" s="216"/>
      <c r="AB45" s="216"/>
      <c r="AC45" s="216"/>
    </row>
    <row r="46" spans="1:29" ht="39.950000000000003" thickBot="1">
      <c r="A46" s="194" t="s">
        <v>185</v>
      </c>
      <c r="B46" s="203">
        <v>7</v>
      </c>
      <c r="C46" s="204">
        <f t="shared" si="22"/>
        <v>2.7559055118110236E-2</v>
      </c>
      <c r="D46" s="204">
        <v>0.02</v>
      </c>
      <c r="E46" s="204">
        <v>0.06</v>
      </c>
      <c r="F46" s="203">
        <v>25</v>
      </c>
      <c r="G46" s="205">
        <f t="shared" si="23"/>
        <v>0.1016260162601626</v>
      </c>
      <c r="H46" s="206">
        <v>1E-3</v>
      </c>
      <c r="I46" s="206">
        <v>0.12</v>
      </c>
      <c r="J46" s="163"/>
      <c r="K46" s="207" t="s">
        <v>185</v>
      </c>
      <c r="L46" s="165">
        <f t="shared" si="24"/>
        <v>2.7559055118110236E-2</v>
      </c>
      <c r="M46" s="165">
        <f t="shared" si="25"/>
        <v>7.5590551181102354E-3</v>
      </c>
      <c r="N46" s="165">
        <f t="shared" si="26"/>
        <v>3.2440944881889762E-2</v>
      </c>
      <c r="O46" s="166">
        <f t="shared" si="27"/>
        <v>0.1016260162601626</v>
      </c>
      <c r="P46" s="166">
        <f t="shared" si="28"/>
        <v>0.1006260162601626</v>
      </c>
      <c r="Q46" s="166">
        <f t="shared" si="29"/>
        <v>1.8373983739837396E-2</v>
      </c>
      <c r="R46" s="216"/>
      <c r="S46" s="216"/>
      <c r="T46" s="216"/>
      <c r="U46" s="216"/>
      <c r="V46" s="216"/>
      <c r="W46" s="216"/>
      <c r="X46" s="216"/>
      <c r="Y46" s="216"/>
      <c r="Z46" s="216"/>
      <c r="AA46" s="216"/>
      <c r="AB46" s="216"/>
      <c r="AC46" s="216"/>
    </row>
    <row r="47" spans="1:29" ht="15" thickBot="1">
      <c r="A47" s="194" t="s">
        <v>186</v>
      </c>
      <c r="B47" s="203">
        <v>23</v>
      </c>
      <c r="C47" s="204">
        <f t="shared" si="22"/>
        <v>9.055118110236221E-2</v>
      </c>
      <c r="D47" s="204">
        <v>0.08</v>
      </c>
      <c r="E47" s="204">
        <v>0.15</v>
      </c>
      <c r="F47" s="203">
        <v>8</v>
      </c>
      <c r="G47" s="205">
        <f t="shared" si="23"/>
        <v>3.2520325203252036E-2</v>
      </c>
      <c r="H47" s="206">
        <v>0.02</v>
      </c>
      <c r="I47" s="206">
        <v>0.06</v>
      </c>
      <c r="J47" s="163"/>
      <c r="K47" s="207" t="s">
        <v>186</v>
      </c>
      <c r="L47" s="165">
        <f t="shared" si="24"/>
        <v>9.055118110236221E-2</v>
      </c>
      <c r="M47" s="165">
        <f t="shared" si="25"/>
        <v>1.0551181102362209E-2</v>
      </c>
      <c r="N47" s="165">
        <f t="shared" si="26"/>
        <v>5.9448818897637784E-2</v>
      </c>
      <c r="O47" s="166">
        <f t="shared" si="27"/>
        <v>3.2520325203252036E-2</v>
      </c>
      <c r="P47" s="166">
        <f t="shared" si="28"/>
        <v>1.2520325203252036E-2</v>
      </c>
      <c r="Q47" s="166">
        <f t="shared" si="29"/>
        <v>2.7479674796747962E-2</v>
      </c>
      <c r="R47" s="216"/>
      <c r="S47" s="216"/>
      <c r="T47" s="216"/>
      <c r="U47" s="216"/>
      <c r="V47" s="216"/>
      <c r="W47" s="216"/>
      <c r="X47" s="216"/>
      <c r="Y47" s="216"/>
      <c r="Z47" s="216"/>
      <c r="AA47" s="216"/>
      <c r="AB47" s="216"/>
      <c r="AC47" s="216"/>
    </row>
    <row r="48" spans="1:29" ht="15" thickBot="1">
      <c r="A48" s="194" t="s">
        <v>187</v>
      </c>
      <c r="B48" s="203">
        <v>4</v>
      </c>
      <c r="C48" s="204">
        <f t="shared" si="22"/>
        <v>1.5748031496062992E-2</v>
      </c>
      <c r="D48" s="204">
        <v>0.01</v>
      </c>
      <c r="E48" s="204">
        <v>0.08</v>
      </c>
      <c r="F48" s="203">
        <v>16</v>
      </c>
      <c r="G48" s="205">
        <f t="shared" si="23"/>
        <v>6.5040650406504072E-2</v>
      </c>
      <c r="H48" s="206">
        <v>0.06</v>
      </c>
      <c r="I48" s="206">
        <v>0.12</v>
      </c>
      <c r="J48" s="163"/>
      <c r="K48" s="207" t="s">
        <v>187</v>
      </c>
      <c r="L48" s="165">
        <f t="shared" si="24"/>
        <v>1.5748031496062992E-2</v>
      </c>
      <c r="M48" s="165">
        <f t="shared" si="25"/>
        <v>5.7480314960629917E-3</v>
      </c>
      <c r="N48" s="165">
        <f t="shared" si="26"/>
        <v>6.425196850393701E-2</v>
      </c>
      <c r="O48" s="166">
        <f t="shared" si="27"/>
        <v>6.5040650406504072E-2</v>
      </c>
      <c r="P48" s="166">
        <f t="shared" si="28"/>
        <v>5.0406504065040741E-3</v>
      </c>
      <c r="Q48" s="166">
        <f t="shared" si="29"/>
        <v>5.4959349593495924E-2</v>
      </c>
      <c r="R48" s="216"/>
      <c r="S48" s="216"/>
      <c r="T48" s="216"/>
      <c r="U48" s="216"/>
      <c r="V48" s="216"/>
      <c r="W48" s="216"/>
      <c r="X48" s="216"/>
      <c r="Y48" s="216"/>
      <c r="Z48" s="216"/>
      <c r="AA48" s="216"/>
      <c r="AB48" s="216"/>
      <c r="AC48" s="216"/>
    </row>
    <row r="49" spans="1:17" ht="15" thickBot="1">
      <c r="A49" s="194" t="s">
        <v>188</v>
      </c>
      <c r="B49" s="203">
        <v>23</v>
      </c>
      <c r="C49" s="204">
        <f t="shared" si="22"/>
        <v>9.055118110236221E-2</v>
      </c>
      <c r="D49" s="204">
        <v>0</v>
      </c>
      <c r="E49" s="204">
        <v>0.12</v>
      </c>
      <c r="F49" s="203">
        <v>3</v>
      </c>
      <c r="G49" s="205">
        <f t="shared" si="23"/>
        <v>1.2195121951219513E-2</v>
      </c>
      <c r="H49" s="206">
        <v>5.0000000000000001E-3</v>
      </c>
      <c r="I49" s="206">
        <v>3.5000000000000003E-2</v>
      </c>
      <c r="J49" s="163"/>
      <c r="K49" s="207" t="s">
        <v>188</v>
      </c>
      <c r="L49" s="165">
        <f t="shared" si="24"/>
        <v>9.055118110236221E-2</v>
      </c>
      <c r="M49" s="165">
        <f t="shared" si="25"/>
        <v>9.055118110236221E-2</v>
      </c>
      <c r="N49" s="165">
        <f t="shared" si="26"/>
        <v>2.9448818897637785E-2</v>
      </c>
      <c r="O49" s="166">
        <f t="shared" si="27"/>
        <v>1.2195121951219513E-2</v>
      </c>
      <c r="P49" s="166">
        <f t="shared" si="28"/>
        <v>7.1951219512195125E-3</v>
      </c>
      <c r="Q49" s="166">
        <f t="shared" si="29"/>
        <v>2.2804878048780491E-2</v>
      </c>
    </row>
    <row r="50" spans="1:17" ht="15" thickBot="1">
      <c r="A50" s="194" t="s">
        <v>189</v>
      </c>
      <c r="B50" s="203">
        <v>17</v>
      </c>
      <c r="C50" s="204">
        <f t="shared" si="22"/>
        <v>6.6929133858267723E-2</v>
      </c>
      <c r="D50" s="204">
        <v>0</v>
      </c>
      <c r="E50" s="204">
        <v>0.12</v>
      </c>
      <c r="F50" s="203">
        <v>0</v>
      </c>
      <c r="G50" s="205">
        <f t="shared" si="23"/>
        <v>0</v>
      </c>
      <c r="H50" s="206">
        <v>0.01</v>
      </c>
      <c r="I50" s="206">
        <v>0.01</v>
      </c>
      <c r="J50" s="163"/>
      <c r="K50" s="207" t="s">
        <v>189</v>
      </c>
      <c r="L50" s="165">
        <f t="shared" si="24"/>
        <v>6.6929133858267723E-2</v>
      </c>
      <c r="M50" s="165">
        <f t="shared" si="25"/>
        <v>6.6929133858267723E-2</v>
      </c>
      <c r="N50" s="165">
        <f t="shared" si="26"/>
        <v>5.3070866141732273E-2</v>
      </c>
      <c r="O50" s="166">
        <f t="shared" si="27"/>
        <v>0</v>
      </c>
      <c r="P50" s="166">
        <f t="shared" si="28"/>
        <v>-0.01</v>
      </c>
      <c r="Q50" s="166">
        <f t="shared" si="29"/>
        <v>0.01</v>
      </c>
    </row>
    <row r="51" spans="1:17" ht="15" thickBot="1">
      <c r="A51" s="194" t="s">
        <v>190</v>
      </c>
      <c r="B51" s="203">
        <v>4</v>
      </c>
      <c r="C51" s="204">
        <f t="shared" si="22"/>
        <v>1.5748031496062992E-2</v>
      </c>
      <c r="D51" s="204">
        <v>0.01</v>
      </c>
      <c r="E51" s="204">
        <v>0.03</v>
      </c>
      <c r="F51" s="203">
        <v>24</v>
      </c>
      <c r="G51" s="205">
        <f t="shared" si="23"/>
        <v>9.7560975609756101E-2</v>
      </c>
      <c r="H51" s="206">
        <v>0.04</v>
      </c>
      <c r="I51" s="206">
        <v>0.17</v>
      </c>
      <c r="J51" s="163"/>
      <c r="K51" s="207" t="s">
        <v>190</v>
      </c>
      <c r="L51" s="165">
        <f t="shared" si="24"/>
        <v>1.5748031496062992E-2</v>
      </c>
      <c r="M51" s="165">
        <f t="shared" si="25"/>
        <v>5.7480314960629917E-3</v>
      </c>
      <c r="N51" s="165">
        <f t="shared" si="26"/>
        <v>1.4251968503937007E-2</v>
      </c>
      <c r="O51" s="166">
        <f t="shared" si="27"/>
        <v>9.7560975609756101E-2</v>
      </c>
      <c r="P51" s="166">
        <f t="shared" si="28"/>
        <v>5.75609756097561E-2</v>
      </c>
      <c r="Q51" s="166">
        <f t="shared" si="29"/>
        <v>7.2439024390243911E-2</v>
      </c>
    </row>
    <row r="52" spans="1:17" ht="15" thickBot="1">
      <c r="A52" s="194" t="s">
        <v>191</v>
      </c>
      <c r="B52" s="203">
        <v>7</v>
      </c>
      <c r="C52" s="204">
        <f t="shared" si="22"/>
        <v>2.7559055118110236E-2</v>
      </c>
      <c r="D52" s="204">
        <v>0.02</v>
      </c>
      <c r="E52" s="204">
        <v>0.05</v>
      </c>
      <c r="F52" s="203">
        <v>5</v>
      </c>
      <c r="G52" s="205">
        <f t="shared" si="23"/>
        <v>2.032520325203252E-2</v>
      </c>
      <c r="H52" s="206">
        <v>0.02</v>
      </c>
      <c r="I52" s="206">
        <v>0.05</v>
      </c>
      <c r="J52" s="163"/>
      <c r="K52" s="207" t="s">
        <v>191</v>
      </c>
      <c r="L52" s="165">
        <f t="shared" si="24"/>
        <v>2.7559055118110236E-2</v>
      </c>
      <c r="M52" s="165">
        <f t="shared" si="25"/>
        <v>7.5590551181102354E-3</v>
      </c>
      <c r="N52" s="165">
        <f t="shared" si="26"/>
        <v>2.2440944881889767E-2</v>
      </c>
      <c r="O52" s="166">
        <f t="shared" si="27"/>
        <v>2.032520325203252E-2</v>
      </c>
      <c r="P52" s="166">
        <f t="shared" si="28"/>
        <v>3.2520325203251946E-4</v>
      </c>
      <c r="Q52" s="166">
        <f t="shared" si="29"/>
        <v>2.9674796747967483E-2</v>
      </c>
    </row>
    <row r="53" spans="1:17" ht="15" thickBot="1">
      <c r="A53" s="194" t="s">
        <v>192</v>
      </c>
      <c r="B53" s="208">
        <v>1</v>
      </c>
      <c r="C53" s="204">
        <f t="shared" si="22"/>
        <v>3.937007874015748E-3</v>
      </c>
      <c r="D53" s="204">
        <v>0</v>
      </c>
      <c r="E53" s="204">
        <v>0</v>
      </c>
      <c r="F53" s="199">
        <v>4</v>
      </c>
      <c r="G53" s="205">
        <f t="shared" si="23"/>
        <v>1.6260162601626018E-2</v>
      </c>
      <c r="H53" s="206">
        <v>0.02</v>
      </c>
      <c r="I53" s="206">
        <v>0.05</v>
      </c>
      <c r="J53" s="163"/>
      <c r="K53" s="207" t="s">
        <v>192</v>
      </c>
      <c r="L53" s="165">
        <f t="shared" si="24"/>
        <v>3.937007874015748E-3</v>
      </c>
      <c r="M53" s="165">
        <f t="shared" si="25"/>
        <v>3.937007874015748E-3</v>
      </c>
      <c r="N53" s="165">
        <f t="shared" si="26"/>
        <v>-3.937007874015748E-3</v>
      </c>
      <c r="O53" s="166">
        <f t="shared" si="27"/>
        <v>1.6260162601626018E-2</v>
      </c>
      <c r="P53" s="166">
        <f t="shared" si="28"/>
        <v>-3.7398373983739824E-3</v>
      </c>
      <c r="Q53" s="166">
        <f t="shared" si="29"/>
        <v>3.3739837398373981E-2</v>
      </c>
    </row>
    <row r="54" spans="1:17" ht="15" thickBot="1">
      <c r="A54" s="194" t="s">
        <v>193</v>
      </c>
      <c r="B54" s="208">
        <v>2</v>
      </c>
      <c r="C54" s="204">
        <f t="shared" si="22"/>
        <v>7.874015748031496E-3</v>
      </c>
      <c r="D54" s="204">
        <v>3.0000000000000001E-3</v>
      </c>
      <c r="E54" s="204">
        <v>0.02</v>
      </c>
      <c r="F54" s="199">
        <v>10</v>
      </c>
      <c r="G54" s="205">
        <f t="shared" si="23"/>
        <v>4.065040650406504E-2</v>
      </c>
      <c r="H54" s="206">
        <v>0.03</v>
      </c>
      <c r="I54" s="206">
        <v>0.08</v>
      </c>
      <c r="J54" s="163" t="s">
        <v>158</v>
      </c>
      <c r="K54" s="207" t="s">
        <v>193</v>
      </c>
      <c r="L54" s="165">
        <f t="shared" si="24"/>
        <v>7.874015748031496E-3</v>
      </c>
      <c r="M54" s="165">
        <f t="shared" si="25"/>
        <v>4.8740157480314959E-3</v>
      </c>
      <c r="N54" s="165">
        <f t="shared" si="26"/>
        <v>1.2125984251968504E-2</v>
      </c>
      <c r="O54" s="166">
        <f t="shared" si="27"/>
        <v>4.065040650406504E-2</v>
      </c>
      <c r="P54" s="166">
        <f t="shared" si="28"/>
        <v>1.0650406504065041E-2</v>
      </c>
      <c r="Q54" s="166">
        <f t="shared" si="29"/>
        <v>3.9349593495934962E-2</v>
      </c>
    </row>
    <row r="55" spans="1:17" ht="15" thickBot="1">
      <c r="A55" s="167" t="s">
        <v>159</v>
      </c>
      <c r="B55" s="209">
        <f>SUM(B35:B54)</f>
        <v>254</v>
      </c>
      <c r="C55" s="210"/>
      <c r="D55" s="209"/>
      <c r="E55" s="209"/>
      <c r="F55" s="209">
        <f>SUM(F35:F54)</f>
        <v>246</v>
      </c>
      <c r="G55" s="211"/>
      <c r="H55" s="211"/>
      <c r="I55" s="211"/>
      <c r="J55" s="163">
        <f>B55+F55</f>
        <v>500</v>
      </c>
      <c r="K55" s="174" t="s">
        <v>159</v>
      </c>
      <c r="L55" s="165">
        <f t="shared" si="24"/>
        <v>0</v>
      </c>
      <c r="M55" s="165"/>
      <c r="N55" s="184"/>
      <c r="O55" s="166">
        <f t="shared" si="27"/>
        <v>0</v>
      </c>
      <c r="P55" s="200"/>
      <c r="Q55" s="200"/>
    </row>
    <row r="57" spans="1:17" ht="45" customHeight="1">
      <c r="A57" s="220" t="s">
        <v>194</v>
      </c>
      <c r="B57" s="232"/>
      <c r="C57" s="232"/>
      <c r="D57" s="232"/>
      <c r="E57" s="232"/>
      <c r="F57" s="232"/>
      <c r="G57" s="216"/>
      <c r="H57" s="216"/>
      <c r="I57" s="216"/>
      <c r="J57" s="216"/>
      <c r="K57" s="216"/>
      <c r="M57" s="216"/>
      <c r="N57" s="216"/>
      <c r="O57" s="216"/>
      <c r="P57" s="216"/>
      <c r="Q57" s="216"/>
    </row>
    <row r="58" spans="1:17">
      <c r="A58" s="5" t="s">
        <v>195</v>
      </c>
      <c r="B58" s="216"/>
      <c r="C58" s="216"/>
      <c r="D58" s="216"/>
      <c r="E58" s="216"/>
      <c r="F58" s="216"/>
      <c r="G58" s="216"/>
      <c r="H58" s="216"/>
      <c r="I58" s="216"/>
      <c r="J58" s="216"/>
      <c r="K58" s="216"/>
      <c r="M58" s="216"/>
      <c r="N58" s="216"/>
      <c r="O58" s="216"/>
      <c r="P58" s="216"/>
      <c r="Q58" s="216"/>
    </row>
    <row r="59" spans="1:17">
      <c r="A59" s="5" t="s">
        <v>196</v>
      </c>
      <c r="B59" s="216"/>
      <c r="C59" s="216"/>
      <c r="D59" s="216"/>
      <c r="E59" s="216"/>
      <c r="F59" s="216"/>
      <c r="G59" s="216"/>
      <c r="H59" s="216"/>
      <c r="I59" s="216"/>
      <c r="J59" s="216"/>
      <c r="K59" s="216"/>
      <c r="M59" s="216"/>
      <c r="N59" s="216"/>
      <c r="O59" s="216"/>
      <c r="P59" s="216"/>
      <c r="Q59" s="216"/>
    </row>
    <row r="60" spans="1:17" ht="15" thickBot="1">
      <c r="A60" s="216"/>
      <c r="B60" s="216"/>
      <c r="C60" s="216"/>
      <c r="D60" s="216"/>
      <c r="E60" s="216"/>
      <c r="F60" s="216"/>
      <c r="G60" s="216"/>
      <c r="H60" s="216"/>
      <c r="I60" s="216"/>
      <c r="J60" s="216"/>
      <c r="K60" s="7"/>
      <c r="L60" s="212" t="s">
        <v>147</v>
      </c>
      <c r="M60" s="212"/>
      <c r="N60" s="25"/>
      <c r="O60" s="213" t="s">
        <v>148</v>
      </c>
      <c r="P60" s="213"/>
      <c r="Q60" s="213"/>
    </row>
    <row r="61" spans="1:17" ht="30" customHeight="1" thickBot="1">
      <c r="A61" s="8" t="s">
        <v>149</v>
      </c>
      <c r="B61" s="217" t="s">
        <v>163</v>
      </c>
      <c r="C61" s="218"/>
      <c r="D61" s="9" t="s">
        <v>150</v>
      </c>
      <c r="E61" s="10" t="s">
        <v>151</v>
      </c>
      <c r="F61" s="219" t="s">
        <v>164</v>
      </c>
      <c r="G61" s="219"/>
      <c r="H61" s="10" t="s">
        <v>150</v>
      </c>
      <c r="I61" s="99" t="s">
        <v>151</v>
      </c>
      <c r="J61" s="216"/>
      <c r="K61" s="212" t="s">
        <v>149</v>
      </c>
      <c r="L61" s="155" t="str">
        <f>_xlfn.CONCAT("Homme", " ", "(N=", B66, ")")</f>
        <v>Homme (N=254)</v>
      </c>
      <c r="M61" s="212" t="s">
        <v>152</v>
      </c>
      <c r="N61" s="25" t="s">
        <v>153</v>
      </c>
      <c r="O61" s="157" t="str">
        <f>_xlfn.CONCAT("Femme", " ", "(N=", F66, ")")</f>
        <v>Femme (N=246)</v>
      </c>
      <c r="P61" s="213" t="s">
        <v>152</v>
      </c>
      <c r="Q61" s="213" t="s">
        <v>153</v>
      </c>
    </row>
    <row r="62" spans="1:17" ht="16.5" customHeight="1" thickBot="1">
      <c r="A62" s="13" t="s">
        <v>197</v>
      </c>
      <c r="B62" s="14">
        <v>14</v>
      </c>
      <c r="C62" s="15">
        <f>B62/$B$66</f>
        <v>5.5118110236220472E-2</v>
      </c>
      <c r="D62" s="15">
        <v>0.04</v>
      </c>
      <c r="E62" s="16">
        <v>0.15</v>
      </c>
      <c r="F62" s="92">
        <v>97</v>
      </c>
      <c r="G62" s="95">
        <f>F62/$F$66</f>
        <v>0.39430894308943087</v>
      </c>
      <c r="H62" s="16">
        <v>0.38</v>
      </c>
      <c r="I62" s="95">
        <v>0.45</v>
      </c>
      <c r="J62" s="216"/>
      <c r="K62" s="35" t="s">
        <v>197</v>
      </c>
      <c r="L62" s="17">
        <f>C62</f>
        <v>5.5118110236220472E-2</v>
      </c>
      <c r="M62" s="17">
        <f>C62-D62</f>
        <v>1.5118110236220471E-2</v>
      </c>
      <c r="N62" s="36">
        <f>E62-C62</f>
        <v>9.4881889763779523E-2</v>
      </c>
      <c r="O62" s="18">
        <f t="shared" ref="O62:O64" si="30">G62</f>
        <v>0.39430894308943087</v>
      </c>
      <c r="P62" s="18">
        <f>G62-H62</f>
        <v>1.430894308943087E-2</v>
      </c>
      <c r="Q62" s="18">
        <f>I62-G62</f>
        <v>5.5691056910569137E-2</v>
      </c>
    </row>
    <row r="63" spans="1:17" ht="15" thickBot="1">
      <c r="A63" s="13" t="s">
        <v>198</v>
      </c>
      <c r="B63" s="14">
        <v>114</v>
      </c>
      <c r="C63" s="15">
        <f t="shared" ref="C63:C65" si="31">B63/$B$66</f>
        <v>0.44881889763779526</v>
      </c>
      <c r="D63" s="15">
        <v>0.36</v>
      </c>
      <c r="E63" s="16">
        <v>0.53</v>
      </c>
      <c r="F63" s="92">
        <v>19</v>
      </c>
      <c r="G63" s="95">
        <f t="shared" ref="G63:G65" si="32">F63/$F$66</f>
        <v>7.7235772357723581E-2</v>
      </c>
      <c r="H63" s="16">
        <v>0.06</v>
      </c>
      <c r="I63" s="95">
        <v>0.12</v>
      </c>
      <c r="J63" s="216"/>
      <c r="K63" s="35" t="s">
        <v>198</v>
      </c>
      <c r="L63" s="17">
        <f t="shared" ref="L63:L65" si="33">C63</f>
        <v>0.44881889763779526</v>
      </c>
      <c r="M63" s="17">
        <f t="shared" ref="M63:M65" si="34">C63-D63</f>
        <v>8.8818897637795269E-2</v>
      </c>
      <c r="N63" s="36">
        <f t="shared" ref="N63:N65" si="35">E63-C63</f>
        <v>8.1181102362204771E-2</v>
      </c>
      <c r="O63" s="18">
        <f t="shared" si="30"/>
        <v>7.7235772357723581E-2</v>
      </c>
      <c r="P63" s="18">
        <f t="shared" ref="P63:P65" si="36">G63-H63</f>
        <v>1.7235772357723583E-2</v>
      </c>
      <c r="Q63" s="18">
        <f t="shared" ref="Q63:Q65" si="37">I63-G63</f>
        <v>4.2764227642276414E-2</v>
      </c>
    </row>
    <row r="64" spans="1:17" ht="15" thickBot="1">
      <c r="A64" s="13" t="s">
        <v>199</v>
      </c>
      <c r="B64" s="14">
        <v>111</v>
      </c>
      <c r="C64" s="15">
        <f t="shared" si="31"/>
        <v>0.43700787401574803</v>
      </c>
      <c r="D64" s="15">
        <v>0.42</v>
      </c>
      <c r="E64" s="16">
        <v>0.54</v>
      </c>
      <c r="F64" s="92">
        <v>55</v>
      </c>
      <c r="G64" s="95">
        <f t="shared" si="32"/>
        <v>0.22357723577235772</v>
      </c>
      <c r="H64" s="16">
        <v>0.16</v>
      </c>
      <c r="I64" s="95">
        <v>0.28999999999999998</v>
      </c>
      <c r="J64" s="216"/>
      <c r="K64" s="35" t="s">
        <v>199</v>
      </c>
      <c r="L64" s="17">
        <f t="shared" si="33"/>
        <v>0.43700787401574803</v>
      </c>
      <c r="M64" s="17">
        <f t="shared" si="34"/>
        <v>1.7007874015748048E-2</v>
      </c>
      <c r="N64" s="36">
        <f t="shared" si="35"/>
        <v>0.102992125984252</v>
      </c>
      <c r="O64" s="18">
        <f t="shared" si="30"/>
        <v>0.22357723577235772</v>
      </c>
      <c r="P64" s="18">
        <f t="shared" si="36"/>
        <v>6.3577235772357715E-2</v>
      </c>
      <c r="Q64" s="18">
        <f t="shared" si="37"/>
        <v>6.6422764227642261E-2</v>
      </c>
    </row>
    <row r="65" spans="1:17" ht="15" thickBot="1">
      <c r="A65" s="13" t="s">
        <v>200</v>
      </c>
      <c r="B65" s="14">
        <v>15</v>
      </c>
      <c r="C65" s="15">
        <f t="shared" si="31"/>
        <v>5.905511811023622E-2</v>
      </c>
      <c r="D65" s="15">
        <v>0.04</v>
      </c>
      <c r="E65" s="16">
        <v>0.13</v>
      </c>
      <c r="F65" s="92">
        <v>75</v>
      </c>
      <c r="G65" s="95">
        <f t="shared" si="32"/>
        <v>0.3048780487804878</v>
      </c>
      <c r="H65" s="16">
        <v>0.28999999999999998</v>
      </c>
      <c r="I65" s="95">
        <v>0.39</v>
      </c>
      <c r="J65" s="216" t="s">
        <v>158</v>
      </c>
      <c r="K65" s="35" t="s">
        <v>200</v>
      </c>
      <c r="L65" s="17">
        <f t="shared" si="33"/>
        <v>5.905511811023622E-2</v>
      </c>
      <c r="M65" s="17">
        <f t="shared" si="34"/>
        <v>1.9055118110236219E-2</v>
      </c>
      <c r="N65" s="36">
        <f t="shared" si="35"/>
        <v>7.0944881889763778E-2</v>
      </c>
      <c r="O65" s="18">
        <f>G65</f>
        <v>0.3048780487804878</v>
      </c>
      <c r="P65" s="18">
        <f t="shared" si="36"/>
        <v>1.4878048780487818E-2</v>
      </c>
      <c r="Q65" s="18">
        <f t="shared" si="37"/>
        <v>8.5121951219512215E-2</v>
      </c>
    </row>
    <row r="66" spans="1:17" ht="15" thickBot="1">
      <c r="A66" s="19" t="s">
        <v>159</v>
      </c>
      <c r="B66" s="20">
        <f>SUM(B62:B65)</f>
        <v>254</v>
      </c>
      <c r="C66" s="21"/>
      <c r="D66" s="22"/>
      <c r="E66" s="96"/>
      <c r="F66" s="97">
        <f>SUM(F62:F65)</f>
        <v>246</v>
      </c>
      <c r="G66" s="98"/>
      <c r="H66" s="28"/>
      <c r="I66" s="100"/>
      <c r="J66" s="54">
        <f>B66+F66</f>
        <v>500</v>
      </c>
      <c r="K66" s="37" t="s">
        <v>159</v>
      </c>
      <c r="L66" s="17">
        <f>SUM(L62:L65)</f>
        <v>1</v>
      </c>
      <c r="M66" s="17"/>
      <c r="N66" s="36"/>
      <c r="O66" s="18">
        <f>SUM(O62:O65)</f>
        <v>1</v>
      </c>
      <c r="P66" s="18"/>
      <c r="Q66" s="18"/>
    </row>
    <row r="68" spans="1:17" ht="71.45" customHeight="1">
      <c r="A68" s="220" t="s">
        <v>201</v>
      </c>
      <c r="B68" s="232"/>
      <c r="C68" s="232"/>
      <c r="D68" s="232"/>
      <c r="E68" s="232"/>
      <c r="F68" s="232"/>
      <c r="G68" s="216"/>
      <c r="H68" s="216"/>
      <c r="I68" s="216"/>
      <c r="J68" s="216"/>
      <c r="K68" s="216"/>
      <c r="M68" s="216"/>
      <c r="N68" s="216"/>
      <c r="O68" s="216"/>
      <c r="P68" s="216"/>
      <c r="Q68" s="216"/>
    </row>
    <row r="69" spans="1:17">
      <c r="A69" s="5" t="s">
        <v>202</v>
      </c>
      <c r="B69" s="216"/>
      <c r="C69" s="216"/>
      <c r="D69" s="216"/>
      <c r="E69" s="216"/>
      <c r="F69" s="216"/>
      <c r="G69" s="216"/>
      <c r="H69" s="216"/>
      <c r="I69" s="216"/>
      <c r="J69" s="216"/>
      <c r="K69" s="216"/>
      <c r="M69" s="216"/>
      <c r="N69" s="216"/>
      <c r="O69" s="216"/>
      <c r="P69" s="216"/>
      <c r="Q69" s="216"/>
    </row>
    <row r="70" spans="1:17">
      <c r="A70" s="5" t="s">
        <v>203</v>
      </c>
      <c r="B70" s="216"/>
      <c r="C70" s="216"/>
      <c r="D70" s="216"/>
      <c r="E70" s="216"/>
      <c r="F70" s="216"/>
      <c r="G70" s="216"/>
      <c r="H70" s="216"/>
      <c r="I70" s="216"/>
      <c r="J70" s="216"/>
      <c r="K70" s="216"/>
      <c r="M70" s="216"/>
      <c r="N70" s="216"/>
      <c r="O70" s="216"/>
      <c r="P70" s="216"/>
      <c r="Q70" s="216"/>
    </row>
    <row r="71" spans="1:17" ht="15" thickBot="1">
      <c r="A71" s="5"/>
      <c r="B71" s="216"/>
      <c r="C71" s="216"/>
      <c r="D71" s="216"/>
      <c r="E71" s="216"/>
      <c r="F71" s="216"/>
      <c r="G71" s="216"/>
      <c r="H71" s="216"/>
      <c r="I71" s="216"/>
      <c r="J71" s="216"/>
      <c r="K71" s="7"/>
      <c r="L71" s="212" t="s">
        <v>147</v>
      </c>
      <c r="M71" s="212"/>
      <c r="N71" s="25"/>
      <c r="O71" s="213" t="s">
        <v>148</v>
      </c>
      <c r="P71" s="213"/>
      <c r="Q71" s="213"/>
    </row>
    <row r="72" spans="1:17" ht="28.7" customHeight="1" thickBot="1">
      <c r="A72" s="8" t="s">
        <v>149</v>
      </c>
      <c r="B72" s="217" t="s">
        <v>163</v>
      </c>
      <c r="C72" s="218"/>
      <c r="D72" s="9" t="s">
        <v>150</v>
      </c>
      <c r="E72" s="10" t="s">
        <v>151</v>
      </c>
      <c r="F72" s="219" t="s">
        <v>164</v>
      </c>
      <c r="G72" s="219"/>
      <c r="H72" s="10" t="s">
        <v>150</v>
      </c>
      <c r="I72" s="99" t="s">
        <v>151</v>
      </c>
      <c r="J72" s="216"/>
      <c r="K72" s="212" t="s">
        <v>149</v>
      </c>
      <c r="L72" s="155" t="str">
        <f>_xlfn.CONCAT("Homme", " ", "(N=", B77, ")")</f>
        <v>Homme (N=254)</v>
      </c>
      <c r="M72" s="212" t="s">
        <v>152</v>
      </c>
      <c r="N72" s="25" t="s">
        <v>153</v>
      </c>
      <c r="O72" s="156" t="str">
        <f>_xlfn.CONCAT("Femme", " ", "(N=", F77, ")")</f>
        <v>Femme (N=246)</v>
      </c>
      <c r="P72" s="213" t="s">
        <v>152</v>
      </c>
      <c r="Q72" s="213" t="s">
        <v>153</v>
      </c>
    </row>
    <row r="73" spans="1:17" ht="15" thickBot="1">
      <c r="A73" s="13" t="s">
        <v>197</v>
      </c>
      <c r="B73" s="14">
        <v>14</v>
      </c>
      <c r="C73" s="15">
        <f>B73/$B$77</f>
        <v>5.5118110236220472E-2</v>
      </c>
      <c r="D73" s="15">
        <v>0.04</v>
      </c>
      <c r="E73" s="16">
        <v>0.15</v>
      </c>
      <c r="F73" s="92">
        <v>97</v>
      </c>
      <c r="G73" s="95">
        <f>F73/$F$77</f>
        <v>0.39430894308943087</v>
      </c>
      <c r="H73" s="16">
        <v>0.38</v>
      </c>
      <c r="I73" s="95">
        <v>0.45</v>
      </c>
      <c r="J73" s="216"/>
      <c r="K73" s="35" t="s">
        <v>197</v>
      </c>
      <c r="L73" s="17">
        <f>C73</f>
        <v>5.5118110236220472E-2</v>
      </c>
      <c r="M73" s="17">
        <f>C73-D73</f>
        <v>1.5118110236220471E-2</v>
      </c>
      <c r="N73" s="36">
        <f>E73-C73</f>
        <v>9.4881889763779523E-2</v>
      </c>
      <c r="O73" s="18">
        <f t="shared" ref="O73:O75" si="38">G73</f>
        <v>0.39430894308943087</v>
      </c>
      <c r="P73" s="18">
        <f>G73-H73</f>
        <v>1.430894308943087E-2</v>
      </c>
      <c r="Q73" s="18">
        <f>I73-G73</f>
        <v>5.5691056910569137E-2</v>
      </c>
    </row>
    <row r="74" spans="1:17" ht="15" thickBot="1">
      <c r="A74" s="13" t="s">
        <v>198</v>
      </c>
      <c r="B74" s="14">
        <v>114</v>
      </c>
      <c r="C74" s="15">
        <f t="shared" ref="C74:C76" si="39">B74/$B$77</f>
        <v>0.44881889763779526</v>
      </c>
      <c r="D74" s="15">
        <v>0.36</v>
      </c>
      <c r="E74" s="16">
        <v>0.53</v>
      </c>
      <c r="F74" s="92">
        <v>19</v>
      </c>
      <c r="G74" s="95">
        <f t="shared" ref="G74:G76" si="40">F74/$F$77</f>
        <v>7.7235772357723581E-2</v>
      </c>
      <c r="H74" s="16">
        <v>0.06</v>
      </c>
      <c r="I74" s="95">
        <v>0.12</v>
      </c>
      <c r="J74" s="216"/>
      <c r="K74" s="35" t="s">
        <v>198</v>
      </c>
      <c r="L74" s="17">
        <f t="shared" ref="L74:L77" si="41">C74</f>
        <v>0.44881889763779526</v>
      </c>
      <c r="M74" s="17">
        <f t="shared" ref="M74:M76" si="42">C74-D74</f>
        <v>8.8818897637795269E-2</v>
      </c>
      <c r="N74" s="36">
        <f t="shared" ref="N74:N76" si="43">E74-C74</f>
        <v>8.1181102362204771E-2</v>
      </c>
      <c r="O74" s="18">
        <f t="shared" si="38"/>
        <v>7.7235772357723581E-2</v>
      </c>
      <c r="P74" s="18">
        <f t="shared" ref="P74:P76" si="44">G74-H74</f>
        <v>1.7235772357723583E-2</v>
      </c>
      <c r="Q74" s="18">
        <f t="shared" ref="Q74:Q76" si="45">I74-G74</f>
        <v>4.2764227642276414E-2</v>
      </c>
    </row>
    <row r="75" spans="1:17" ht="15" thickBot="1">
      <c r="A75" s="13" t="s">
        <v>199</v>
      </c>
      <c r="B75" s="14">
        <v>111</v>
      </c>
      <c r="C75" s="15">
        <f t="shared" si="39"/>
        <v>0.43700787401574803</v>
      </c>
      <c r="D75" s="15">
        <v>0.42</v>
      </c>
      <c r="E75" s="16">
        <v>0.54</v>
      </c>
      <c r="F75" s="92">
        <v>55</v>
      </c>
      <c r="G75" s="95">
        <f t="shared" si="40"/>
        <v>0.22357723577235772</v>
      </c>
      <c r="H75" s="16">
        <v>0.16</v>
      </c>
      <c r="I75" s="95">
        <v>0.28999999999999998</v>
      </c>
      <c r="J75" s="216"/>
      <c r="K75" s="35" t="s">
        <v>199</v>
      </c>
      <c r="L75" s="17">
        <f t="shared" si="41"/>
        <v>0.43700787401574803</v>
      </c>
      <c r="M75" s="17">
        <f t="shared" si="42"/>
        <v>1.7007874015748048E-2</v>
      </c>
      <c r="N75" s="36">
        <f t="shared" si="43"/>
        <v>0.102992125984252</v>
      </c>
      <c r="O75" s="18">
        <f t="shared" si="38"/>
        <v>0.22357723577235772</v>
      </c>
      <c r="P75" s="18">
        <f t="shared" si="44"/>
        <v>6.3577235772357715E-2</v>
      </c>
      <c r="Q75" s="18">
        <f t="shared" si="45"/>
        <v>6.6422764227642261E-2</v>
      </c>
    </row>
    <row r="76" spans="1:17" ht="15" thickBot="1">
      <c r="A76" s="13" t="s">
        <v>200</v>
      </c>
      <c r="B76" s="14">
        <v>15</v>
      </c>
      <c r="C76" s="15">
        <f t="shared" si="39"/>
        <v>5.905511811023622E-2</v>
      </c>
      <c r="D76" s="15">
        <v>0.04</v>
      </c>
      <c r="E76" s="16">
        <v>0.13</v>
      </c>
      <c r="F76" s="92">
        <v>75</v>
      </c>
      <c r="G76" s="95">
        <f t="shared" si="40"/>
        <v>0.3048780487804878</v>
      </c>
      <c r="H76" s="16">
        <v>0.28999999999999998</v>
      </c>
      <c r="I76" s="95">
        <v>0.39</v>
      </c>
      <c r="J76" s="216" t="s">
        <v>158</v>
      </c>
      <c r="K76" s="35" t="s">
        <v>200</v>
      </c>
      <c r="L76" s="17">
        <f t="shared" si="41"/>
        <v>5.905511811023622E-2</v>
      </c>
      <c r="M76" s="17">
        <f t="shared" si="42"/>
        <v>1.9055118110236219E-2</v>
      </c>
      <c r="N76" s="36">
        <f t="shared" si="43"/>
        <v>7.0944881889763778E-2</v>
      </c>
      <c r="O76" s="18">
        <f>G76</f>
        <v>0.3048780487804878</v>
      </c>
      <c r="P76" s="18">
        <f t="shared" si="44"/>
        <v>1.4878048780487818E-2</v>
      </c>
      <c r="Q76" s="18">
        <f t="shared" si="45"/>
        <v>8.5121951219512215E-2</v>
      </c>
    </row>
    <row r="77" spans="1:17" ht="15" thickBot="1">
      <c r="A77" s="19" t="s">
        <v>159</v>
      </c>
      <c r="B77" s="20">
        <f>SUM(B73:B76)</f>
        <v>254</v>
      </c>
      <c r="C77" s="21"/>
      <c r="D77" s="22"/>
      <c r="E77" s="96"/>
      <c r="F77" s="97">
        <f>SUM(F73:F76)</f>
        <v>246</v>
      </c>
      <c r="G77" s="98"/>
      <c r="H77" s="28"/>
      <c r="I77" s="100"/>
      <c r="J77" s="54">
        <f>B77+F77</f>
        <v>500</v>
      </c>
      <c r="K77" s="37" t="s">
        <v>159</v>
      </c>
      <c r="L77" s="17">
        <f t="shared" si="41"/>
        <v>0</v>
      </c>
      <c r="M77" s="17"/>
      <c r="N77" s="36"/>
      <c r="O77" s="18">
        <f>G77</f>
        <v>0</v>
      </c>
      <c r="P77" s="18"/>
      <c r="Q77" s="18"/>
    </row>
    <row r="79" spans="1:17" ht="44.1" customHeight="1">
      <c r="A79" s="216"/>
      <c r="B79" s="216"/>
      <c r="C79" s="216"/>
      <c r="D79" s="216"/>
      <c r="E79" s="216"/>
      <c r="F79" s="216"/>
      <c r="G79" s="216"/>
      <c r="H79" s="216"/>
      <c r="I79" s="216"/>
      <c r="J79" s="216"/>
      <c r="K79" s="216"/>
      <c r="M79" s="216"/>
      <c r="N79" s="216"/>
      <c r="O79" s="216"/>
      <c r="P79" s="216"/>
      <c r="Q79" s="216"/>
    </row>
    <row r="82" spans="1:17" ht="61.35" customHeight="1">
      <c r="A82" s="220" t="s">
        <v>204</v>
      </c>
      <c r="B82" s="232"/>
      <c r="C82" s="232"/>
      <c r="D82" s="232"/>
      <c r="E82" s="232"/>
      <c r="F82" s="232"/>
      <c r="G82" s="216"/>
      <c r="H82" s="216"/>
      <c r="I82" s="216"/>
      <c r="J82" s="216"/>
      <c r="K82" s="216"/>
      <c r="M82" s="216"/>
      <c r="N82" s="216"/>
      <c r="O82" s="216"/>
      <c r="P82" s="216"/>
      <c r="Q82" s="216"/>
    </row>
    <row r="83" spans="1:17" ht="15" customHeight="1">
      <c r="A83" s="5" t="s">
        <v>205</v>
      </c>
      <c r="B83" s="216"/>
      <c r="C83" s="216"/>
      <c r="D83" s="216"/>
      <c r="E83" s="216"/>
      <c r="F83" s="216"/>
      <c r="G83" s="216"/>
      <c r="H83" s="216"/>
      <c r="I83" s="216"/>
      <c r="J83" s="216"/>
      <c r="K83" s="216"/>
      <c r="M83" s="216"/>
      <c r="N83" s="216"/>
      <c r="O83" s="216"/>
      <c r="P83" s="216"/>
      <c r="Q83" s="216"/>
    </row>
    <row r="84" spans="1:17">
      <c r="A84" s="5" t="s">
        <v>206</v>
      </c>
      <c r="B84" s="216"/>
      <c r="C84" s="216"/>
      <c r="D84" s="216"/>
      <c r="E84" s="216"/>
      <c r="F84" s="216"/>
      <c r="G84" s="216"/>
      <c r="H84" s="216"/>
      <c r="I84" s="216"/>
      <c r="J84" s="216"/>
      <c r="K84" s="216"/>
      <c r="M84" s="216"/>
      <c r="N84" s="216"/>
      <c r="O84" s="216"/>
      <c r="P84" s="216"/>
      <c r="Q84" s="216"/>
    </row>
    <row r="85" spans="1:17" ht="15" thickBot="1">
      <c r="A85" s="216"/>
      <c r="B85" s="216"/>
      <c r="C85" s="216"/>
      <c r="D85" s="216"/>
      <c r="E85" s="216"/>
      <c r="F85" s="216"/>
      <c r="G85" s="216"/>
      <c r="H85" s="216"/>
      <c r="I85" s="216"/>
      <c r="J85" s="216"/>
      <c r="K85" s="7"/>
      <c r="L85" s="212" t="s">
        <v>147</v>
      </c>
      <c r="M85" s="212"/>
      <c r="N85" s="25"/>
      <c r="O85" s="213" t="s">
        <v>148</v>
      </c>
      <c r="P85" s="213"/>
      <c r="Q85" s="213"/>
    </row>
    <row r="86" spans="1:17" ht="29.45" thickBot="1">
      <c r="A86" s="8" t="s">
        <v>149</v>
      </c>
      <c r="B86" s="217" t="s">
        <v>163</v>
      </c>
      <c r="C86" s="218"/>
      <c r="D86" s="9" t="s">
        <v>150</v>
      </c>
      <c r="E86" s="9" t="s">
        <v>151</v>
      </c>
      <c r="F86" s="214" t="s">
        <v>164</v>
      </c>
      <c r="G86" s="215"/>
      <c r="H86" s="10" t="s">
        <v>150</v>
      </c>
      <c r="I86" s="99" t="s">
        <v>151</v>
      </c>
      <c r="J86" s="216"/>
      <c r="K86" s="212" t="s">
        <v>149</v>
      </c>
      <c r="L86" s="154" t="str">
        <f>_xlfn.CONCAT("Homme", " ", "(N=", B91, ")")</f>
        <v>Homme (N=254)</v>
      </c>
      <c r="M86" s="212" t="s">
        <v>152</v>
      </c>
      <c r="N86" s="25" t="s">
        <v>153</v>
      </c>
      <c r="O86" s="12" t="str">
        <f>_xlfn.CONCAT("Femme", " ", "(N=", F91, ")")</f>
        <v>Femme (N=246)</v>
      </c>
      <c r="P86" s="213" t="s">
        <v>152</v>
      </c>
      <c r="Q86" s="213" t="s">
        <v>153</v>
      </c>
    </row>
    <row r="87" spans="1:17" ht="15" thickBot="1">
      <c r="A87" s="13" t="s">
        <v>197</v>
      </c>
      <c r="B87" s="14">
        <v>14</v>
      </c>
      <c r="C87" s="15">
        <f>B87/105</f>
        <v>0.13333333333333333</v>
      </c>
      <c r="D87" s="15">
        <f>C87-0.015</f>
        <v>0.11833333333333333</v>
      </c>
      <c r="E87" s="15">
        <f>C87+0.07</f>
        <v>0.20333333333333334</v>
      </c>
      <c r="F87" s="92">
        <v>97</v>
      </c>
      <c r="G87" s="15">
        <f>F87/89</f>
        <v>1.0898876404494382</v>
      </c>
      <c r="H87" s="16">
        <f>G87-0.015</f>
        <v>1.0748876404494383</v>
      </c>
      <c r="I87" s="95">
        <f>G87+0.07</f>
        <v>1.1598876404494383</v>
      </c>
      <c r="J87" s="216"/>
      <c r="K87" s="35" t="s">
        <v>197</v>
      </c>
      <c r="L87" s="17">
        <f>C87</f>
        <v>0.13333333333333333</v>
      </c>
      <c r="M87" s="17">
        <f>C87-D87</f>
        <v>1.4999999999999999E-2</v>
      </c>
      <c r="N87" s="36">
        <f>E87-C87</f>
        <v>7.0000000000000007E-2</v>
      </c>
      <c r="O87" s="18">
        <f t="shared" ref="O87:O89" si="46">G87</f>
        <v>1.0898876404494382</v>
      </c>
      <c r="P87" s="18">
        <f>G87-H87</f>
        <v>1.4999999999999902E-2</v>
      </c>
      <c r="Q87" s="18">
        <f>I87-G87</f>
        <v>7.0000000000000062E-2</v>
      </c>
    </row>
    <row r="88" spans="1:17" ht="15" thickBot="1">
      <c r="A88" s="13" t="s">
        <v>198</v>
      </c>
      <c r="B88" s="14">
        <v>114</v>
      </c>
      <c r="C88" s="15">
        <f>B88/105</f>
        <v>1.0857142857142856</v>
      </c>
      <c r="D88" s="15">
        <f>C88-0.09</f>
        <v>0.99571428571428566</v>
      </c>
      <c r="E88" s="15">
        <f t="shared" ref="E88:E90" si="47">C88+0.07</f>
        <v>1.1557142857142857</v>
      </c>
      <c r="F88" s="92">
        <v>19</v>
      </c>
      <c r="G88" s="15">
        <f t="shared" ref="G88:G90" si="48">F88/89</f>
        <v>0.21348314606741572</v>
      </c>
      <c r="H88" s="16">
        <f t="shared" ref="H88" si="49">G88-0.015</f>
        <v>0.19848314606741574</v>
      </c>
      <c r="I88" s="95">
        <f t="shared" ref="I88:I90" si="50">G88+0.07</f>
        <v>0.28348314606741576</v>
      </c>
      <c r="J88" s="216"/>
      <c r="K88" s="35" t="s">
        <v>198</v>
      </c>
      <c r="L88" s="17">
        <f t="shared" ref="L88:L91" si="51">C88</f>
        <v>1.0857142857142856</v>
      </c>
      <c r="M88" s="17">
        <f t="shared" ref="M88:M90" si="52">C88-D88</f>
        <v>8.9999999999999969E-2</v>
      </c>
      <c r="N88" s="36">
        <f t="shared" ref="N88:N90" si="53">E88-C88</f>
        <v>7.0000000000000062E-2</v>
      </c>
      <c r="O88" s="18">
        <f t="shared" si="46"/>
        <v>0.21348314606741572</v>
      </c>
      <c r="P88" s="18">
        <f t="shared" ref="P88:P90" si="54">G88-H88</f>
        <v>1.4999999999999986E-2</v>
      </c>
      <c r="Q88" s="18">
        <f t="shared" ref="Q88:Q90" si="55">I88-G88</f>
        <v>7.0000000000000034E-2</v>
      </c>
    </row>
    <row r="89" spans="1:17" ht="15" thickBot="1">
      <c r="A89" s="13" t="s">
        <v>199</v>
      </c>
      <c r="B89" s="14">
        <v>111</v>
      </c>
      <c r="C89" s="15">
        <f t="shared" ref="C89:C90" si="56">B89/105</f>
        <v>1.0571428571428572</v>
      </c>
      <c r="D89" s="15">
        <f t="shared" ref="D89:D90" si="57">C89-0.015</f>
        <v>1.0421428571428573</v>
      </c>
      <c r="E89" s="15">
        <f t="shared" si="47"/>
        <v>1.1271428571428572</v>
      </c>
      <c r="F89" s="92">
        <v>55</v>
      </c>
      <c r="G89" s="15">
        <f t="shared" si="48"/>
        <v>0.6179775280898876</v>
      </c>
      <c r="H89" s="16">
        <f>G89-0.06</f>
        <v>0.55797752808988754</v>
      </c>
      <c r="I89" s="95">
        <f t="shared" si="50"/>
        <v>0.68797752808988766</v>
      </c>
      <c r="J89" s="216"/>
      <c r="K89" s="35" t="s">
        <v>199</v>
      </c>
      <c r="L89" s="17">
        <f t="shared" si="51"/>
        <v>1.0571428571428572</v>
      </c>
      <c r="M89" s="17">
        <f t="shared" si="52"/>
        <v>1.4999999999999902E-2</v>
      </c>
      <c r="N89" s="36">
        <f t="shared" si="53"/>
        <v>7.0000000000000062E-2</v>
      </c>
      <c r="O89" s="18">
        <f t="shared" si="46"/>
        <v>0.6179775280898876</v>
      </c>
      <c r="P89" s="18">
        <f t="shared" si="54"/>
        <v>6.0000000000000053E-2</v>
      </c>
      <c r="Q89" s="18">
        <f t="shared" si="55"/>
        <v>7.0000000000000062E-2</v>
      </c>
    </row>
    <row r="90" spans="1:17" ht="15" thickBot="1">
      <c r="A90" s="13" t="s">
        <v>200</v>
      </c>
      <c r="B90" s="14">
        <v>15</v>
      </c>
      <c r="C90" s="15">
        <f t="shared" si="56"/>
        <v>0.14285714285714285</v>
      </c>
      <c r="D90" s="15">
        <f t="shared" si="57"/>
        <v>0.12785714285714284</v>
      </c>
      <c r="E90" s="15">
        <f t="shared" si="47"/>
        <v>0.21285714285714286</v>
      </c>
      <c r="F90" s="92">
        <v>75</v>
      </c>
      <c r="G90" s="15">
        <f t="shared" si="48"/>
        <v>0.84269662921348309</v>
      </c>
      <c r="H90" s="16">
        <f t="shared" ref="H90" si="58">G90-0.015</f>
        <v>0.82769662921348308</v>
      </c>
      <c r="I90" s="95">
        <f t="shared" si="50"/>
        <v>0.91269662921348305</v>
      </c>
      <c r="J90" s="216" t="s">
        <v>158</v>
      </c>
      <c r="K90" s="35" t="s">
        <v>200</v>
      </c>
      <c r="L90" s="17">
        <f t="shared" si="51"/>
        <v>0.14285714285714285</v>
      </c>
      <c r="M90" s="17">
        <f t="shared" si="52"/>
        <v>1.5000000000000013E-2</v>
      </c>
      <c r="N90" s="36">
        <f t="shared" si="53"/>
        <v>7.0000000000000007E-2</v>
      </c>
      <c r="O90" s="18">
        <f>G90</f>
        <v>0.84269662921348309</v>
      </c>
      <c r="P90" s="18">
        <f t="shared" si="54"/>
        <v>1.5000000000000013E-2</v>
      </c>
      <c r="Q90" s="18">
        <f t="shared" si="55"/>
        <v>6.9999999999999951E-2</v>
      </c>
    </row>
    <row r="91" spans="1:17" ht="23.45" customHeight="1" thickBot="1">
      <c r="A91" s="19" t="s">
        <v>159</v>
      </c>
      <c r="B91" s="20">
        <f>SUM(B87:B90)</f>
        <v>254</v>
      </c>
      <c r="C91" s="21"/>
      <c r="D91" s="22"/>
      <c r="E91" s="22"/>
      <c r="F91" s="20">
        <f>SUM(F87:F90)</f>
        <v>246</v>
      </c>
      <c r="G91" s="21"/>
      <c r="H91" s="28"/>
      <c r="I91" s="100"/>
      <c r="J91" s="54">
        <f xml:space="preserve"> B91+F91</f>
        <v>500</v>
      </c>
      <c r="K91" s="37" t="s">
        <v>159</v>
      </c>
      <c r="L91" s="17">
        <f t="shared" si="51"/>
        <v>0</v>
      </c>
      <c r="M91" s="17"/>
      <c r="N91" s="36"/>
      <c r="O91" s="18">
        <f>G91</f>
        <v>0</v>
      </c>
      <c r="P91" s="18"/>
      <c r="Q91" s="18"/>
    </row>
  </sheetData>
  <mergeCells count="22">
    <mergeCell ref="AG27:AI27"/>
    <mergeCell ref="L8:N8"/>
    <mergeCell ref="O8:Q8"/>
    <mergeCell ref="B9:C9"/>
    <mergeCell ref="F9:G9"/>
    <mergeCell ref="B20:C20"/>
    <mergeCell ref="F20:G20"/>
    <mergeCell ref="R20:R23"/>
    <mergeCell ref="R24:R27"/>
    <mergeCell ref="X27:Z27"/>
    <mergeCell ref="AA27:AC27"/>
    <mergeCell ref="AD27:AF27"/>
    <mergeCell ref="B72:C72"/>
    <mergeCell ref="F72:G72"/>
    <mergeCell ref="A82:F82"/>
    <mergeCell ref="B86:C86"/>
    <mergeCell ref="B34:C34"/>
    <mergeCell ref="F34:G34"/>
    <mergeCell ref="A57:F57"/>
    <mergeCell ref="B61:C61"/>
    <mergeCell ref="F61:G61"/>
    <mergeCell ref="A68:F68"/>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18BF-3851-4284-BBD8-9E4BDC58F304}">
  <dimension ref="A1:Q23"/>
  <sheetViews>
    <sheetView zoomScaleNormal="100" workbookViewId="0">
      <selection activeCell="A18" sqref="A18"/>
    </sheetView>
  </sheetViews>
  <sheetFormatPr defaultColWidth="9.140625" defaultRowHeight="14.45"/>
  <cols>
    <col min="1" max="1" width="37.5703125" style="2" customWidth="1"/>
    <col min="2" max="2" width="9.140625" style="2"/>
    <col min="3" max="3" width="12" style="2" bestFit="1" customWidth="1"/>
    <col min="4" max="4" width="11.5703125" style="2" bestFit="1" customWidth="1"/>
    <col min="5" max="5" width="13.42578125" style="2" bestFit="1" customWidth="1"/>
    <col min="6" max="6" width="13.5703125" style="2" bestFit="1" customWidth="1"/>
    <col min="7" max="10" width="9.140625" style="2"/>
    <col min="11" max="11" width="25.5703125" style="2" customWidth="1"/>
    <col min="12" max="16384" width="9.140625" style="2"/>
  </cols>
  <sheetData>
    <row r="1" spans="1:17" ht="30">
      <c r="A1" s="1" t="s">
        <v>207</v>
      </c>
      <c r="B1" s="216"/>
      <c r="C1" s="216"/>
      <c r="D1" s="216"/>
      <c r="E1" s="216"/>
      <c r="F1" s="216"/>
      <c r="G1" s="216"/>
      <c r="H1" s="216"/>
      <c r="I1" s="216"/>
      <c r="J1" s="216"/>
      <c r="K1" s="216"/>
      <c r="L1" s="216"/>
      <c r="M1" s="216"/>
      <c r="N1" s="216"/>
      <c r="O1" s="216"/>
      <c r="P1" s="216"/>
      <c r="Q1" s="216"/>
    </row>
    <row r="2" spans="1:17">
      <c r="A2" s="3"/>
      <c r="B2" s="3"/>
      <c r="C2" s="3"/>
      <c r="D2" s="3"/>
      <c r="E2" s="3"/>
      <c r="F2" s="3"/>
      <c r="G2" s="3"/>
      <c r="H2" s="216"/>
      <c r="I2" s="216"/>
      <c r="J2" s="216"/>
      <c r="K2" s="216"/>
      <c r="L2" s="216"/>
      <c r="M2" s="216"/>
      <c r="N2" s="216"/>
      <c r="O2" s="216"/>
      <c r="P2" s="216"/>
      <c r="Q2" s="216"/>
    </row>
    <row r="5" spans="1:17" ht="45" customHeight="1">
      <c r="A5" s="4" t="s">
        <v>208</v>
      </c>
      <c r="B5" s="216"/>
      <c r="C5" s="216"/>
      <c r="D5" s="216"/>
      <c r="E5" s="216"/>
      <c r="F5" s="216"/>
      <c r="G5" s="216"/>
      <c r="H5" s="216"/>
      <c r="I5" s="216"/>
      <c r="J5" s="216"/>
      <c r="K5" s="216"/>
      <c r="L5" s="216"/>
      <c r="M5" s="216"/>
      <c r="N5" s="216"/>
      <c r="O5" s="216"/>
      <c r="P5" s="216"/>
      <c r="Q5" s="216"/>
    </row>
    <row r="6" spans="1:17">
      <c r="A6" s="122" t="s">
        <v>209</v>
      </c>
      <c r="B6" s="216"/>
      <c r="C6" s="216"/>
      <c r="D6" s="216"/>
      <c r="E6" s="216"/>
      <c r="F6" s="216"/>
      <c r="G6" s="216"/>
      <c r="H6" s="216"/>
      <c r="I6" s="216"/>
      <c r="J6" s="216"/>
      <c r="K6" s="216"/>
      <c r="L6" s="216"/>
      <c r="M6" s="216"/>
      <c r="N6" s="216"/>
      <c r="O6" s="216"/>
      <c r="P6" s="216"/>
      <c r="Q6" s="216"/>
    </row>
    <row r="7" spans="1:17">
      <c r="A7" s="5" t="s">
        <v>210</v>
      </c>
      <c r="B7" s="216"/>
      <c r="C7" s="216"/>
      <c r="D7" s="216"/>
      <c r="E7" s="216"/>
      <c r="F7" s="216"/>
      <c r="G7" s="216"/>
      <c r="H7" s="216"/>
      <c r="I7" s="216"/>
      <c r="J7" s="216"/>
      <c r="K7" s="216"/>
      <c r="L7" s="216"/>
      <c r="M7" s="216"/>
      <c r="N7" s="216"/>
      <c r="O7" s="216"/>
      <c r="P7" s="216"/>
      <c r="Q7" s="216"/>
    </row>
    <row r="8" spans="1:17" ht="15" thickBot="1">
      <c r="A8" s="216"/>
      <c r="B8" s="216"/>
      <c r="C8" s="216"/>
      <c r="D8" s="216"/>
      <c r="E8" s="216"/>
      <c r="F8" s="216"/>
      <c r="G8" s="216"/>
      <c r="H8" s="216"/>
      <c r="I8" s="216"/>
      <c r="J8" s="216"/>
      <c r="K8" s="7"/>
      <c r="L8" s="212" t="s">
        <v>147</v>
      </c>
      <c r="M8" s="212"/>
      <c r="N8" s="25"/>
      <c r="O8" s="213" t="s">
        <v>148</v>
      </c>
      <c r="P8" s="213"/>
      <c r="Q8" s="213"/>
    </row>
    <row r="9" spans="1:17" ht="15" customHeight="1" thickBot="1">
      <c r="A9" s="8" t="s">
        <v>149</v>
      </c>
      <c r="B9" s="217" t="s">
        <v>163</v>
      </c>
      <c r="C9" s="218"/>
      <c r="D9" s="9" t="s">
        <v>150</v>
      </c>
      <c r="E9" s="9" t="s">
        <v>151</v>
      </c>
      <c r="F9" s="217" t="s">
        <v>164</v>
      </c>
      <c r="G9" s="218"/>
      <c r="H9" s="9" t="s">
        <v>150</v>
      </c>
      <c r="I9" s="9" t="s">
        <v>151</v>
      </c>
      <c r="J9" s="216"/>
      <c r="K9" s="212" t="s">
        <v>149</v>
      </c>
      <c r="L9" s="11" t="str">
        <f>_xlfn.CONCAT("Homme", " ", "(N=", B13, ")")</f>
        <v>Homme (N=254)</v>
      </c>
      <c r="M9" s="212" t="s">
        <v>152</v>
      </c>
      <c r="N9" s="25" t="s">
        <v>153</v>
      </c>
      <c r="O9" s="12" t="str">
        <f>_xlfn.CONCAT("Femme", " ", "(N=", F13, ")")</f>
        <v>Femme (N=246)</v>
      </c>
      <c r="P9" s="213" t="s">
        <v>152</v>
      </c>
      <c r="Q9" s="213" t="s">
        <v>153</v>
      </c>
    </row>
    <row r="10" spans="1:17" ht="15" thickBot="1">
      <c r="A10" s="13" t="s">
        <v>211</v>
      </c>
      <c r="B10" s="33">
        <v>149</v>
      </c>
      <c r="C10" s="34">
        <f>B10/$B$13</f>
        <v>0.58661417322834641</v>
      </c>
      <c r="D10" s="34">
        <v>0.52</v>
      </c>
      <c r="E10" s="34">
        <v>0.69</v>
      </c>
      <c r="F10" s="23">
        <v>108</v>
      </c>
      <c r="G10" s="34">
        <f>F10/$F$13</f>
        <v>0.43902439024390244</v>
      </c>
      <c r="H10" s="34">
        <v>0.4</v>
      </c>
      <c r="I10" s="34">
        <v>0.49</v>
      </c>
      <c r="J10" s="216"/>
      <c r="K10" s="35" t="s">
        <v>211</v>
      </c>
      <c r="L10" s="17">
        <f>C10</f>
        <v>0.58661417322834641</v>
      </c>
      <c r="M10" s="17">
        <f>C10-D10</f>
        <v>6.6614173228346396E-2</v>
      </c>
      <c r="N10" s="36">
        <f>E10-C10</f>
        <v>0.10338582677165353</v>
      </c>
      <c r="O10" s="18">
        <f t="shared" ref="O10:O12" si="0">G10</f>
        <v>0.43902439024390244</v>
      </c>
      <c r="P10" s="18">
        <f>G10-H10</f>
        <v>3.9024390243902418E-2</v>
      </c>
      <c r="Q10" s="18">
        <f>I10-G10</f>
        <v>5.0975609756097551E-2</v>
      </c>
    </row>
    <row r="11" spans="1:17" ht="15" thickBot="1">
      <c r="A11" s="46" t="s">
        <v>212</v>
      </c>
      <c r="B11" s="33">
        <v>97</v>
      </c>
      <c r="C11" s="34">
        <f>B11/$B$13</f>
        <v>0.38188976377952755</v>
      </c>
      <c r="D11" s="34">
        <v>0.3</v>
      </c>
      <c r="E11" s="34">
        <v>0.41</v>
      </c>
      <c r="F11" s="23">
        <v>130</v>
      </c>
      <c r="G11" s="34">
        <f>F11/$F$13</f>
        <v>0.52845528455284552</v>
      </c>
      <c r="H11" s="34">
        <v>0.5</v>
      </c>
      <c r="I11" s="34">
        <v>0.57999999999999996</v>
      </c>
      <c r="J11" s="216"/>
      <c r="K11" s="35" t="s">
        <v>212</v>
      </c>
      <c r="L11" s="17">
        <f t="shared" ref="L11:L12" si="1">C11</f>
        <v>0.38188976377952755</v>
      </c>
      <c r="M11" s="17">
        <f t="shared" ref="M11:M12" si="2">C11-D11</f>
        <v>8.1889763779527558E-2</v>
      </c>
      <c r="N11" s="36">
        <f t="shared" ref="N11:N12" si="3">E11-C11</f>
        <v>2.8110236220472429E-2</v>
      </c>
      <c r="O11" s="18">
        <f t="shared" si="0"/>
        <v>0.52845528455284552</v>
      </c>
      <c r="P11" s="18">
        <f t="shared" ref="P11:P12" si="4">G11-H11</f>
        <v>2.8455284552845517E-2</v>
      </c>
      <c r="Q11" s="18">
        <f t="shared" ref="Q11:Q12" si="5">I11-G11</f>
        <v>5.1544715447154443E-2</v>
      </c>
    </row>
    <row r="12" spans="1:17" ht="15" thickBot="1">
      <c r="A12" s="45" t="s">
        <v>213</v>
      </c>
      <c r="B12" s="33">
        <v>8</v>
      </c>
      <c r="C12" s="34">
        <f>B12/$B$13</f>
        <v>3.1496062992125984E-2</v>
      </c>
      <c r="D12" s="34">
        <v>0.02</v>
      </c>
      <c r="E12" s="34">
        <v>0.16</v>
      </c>
      <c r="F12" s="23">
        <v>8</v>
      </c>
      <c r="G12" s="34">
        <f>F12/$F$13</f>
        <v>3.2520325203252036E-2</v>
      </c>
      <c r="H12" s="34">
        <v>0.01</v>
      </c>
      <c r="I12" s="34">
        <v>7.0000000000000007E-2</v>
      </c>
      <c r="J12" s="44" t="s">
        <v>214</v>
      </c>
      <c r="K12" s="35" t="str">
        <f>A12</f>
        <v>Je ne sais pas</v>
      </c>
      <c r="L12" s="17">
        <f t="shared" si="1"/>
        <v>3.1496062992125984E-2</v>
      </c>
      <c r="M12" s="17">
        <f t="shared" si="2"/>
        <v>1.1496062992125983E-2</v>
      </c>
      <c r="N12" s="36">
        <f t="shared" si="3"/>
        <v>0.12850393700787402</v>
      </c>
      <c r="O12" s="18">
        <f t="shared" si="0"/>
        <v>3.2520325203252036E-2</v>
      </c>
      <c r="P12" s="18">
        <f t="shared" si="4"/>
        <v>2.2520325203252034E-2</v>
      </c>
      <c r="Q12" s="18">
        <f t="shared" si="5"/>
        <v>3.7479674796747971E-2</v>
      </c>
    </row>
    <row r="13" spans="1:17" ht="15" thickBot="1">
      <c r="A13" s="19" t="s">
        <v>159</v>
      </c>
      <c r="B13" s="33">
        <f>SUM(B10:B12)</f>
        <v>254</v>
      </c>
      <c r="C13" s="39"/>
      <c r="D13" s="39"/>
      <c r="E13" s="39"/>
      <c r="F13" s="33">
        <f>SUM(F10:F12)</f>
        <v>246</v>
      </c>
      <c r="G13" s="39"/>
      <c r="H13" s="23"/>
      <c r="I13" s="39"/>
      <c r="J13" s="216">
        <f>SUM(B13+F13)</f>
        <v>500</v>
      </c>
      <c r="K13" s="37" t="s">
        <v>159</v>
      </c>
      <c r="L13" s="17">
        <f>SUM(L10:L12)</f>
        <v>1</v>
      </c>
      <c r="M13" s="17"/>
      <c r="N13" s="36"/>
      <c r="O13" s="18">
        <f>SUM(O10:O12)</f>
        <v>1</v>
      </c>
      <c r="P13" s="18"/>
      <c r="Q13" s="18"/>
    </row>
    <row r="15" spans="1:17" ht="22.5">
      <c r="A15" s="4" t="s">
        <v>215</v>
      </c>
      <c r="B15" s="216"/>
      <c r="C15" s="216"/>
      <c r="D15" s="216"/>
      <c r="E15" s="216"/>
      <c r="F15" s="216"/>
      <c r="G15" s="216"/>
      <c r="H15" s="216"/>
      <c r="I15" s="216"/>
      <c r="J15" s="216"/>
      <c r="K15" s="216"/>
      <c r="L15" s="216"/>
      <c r="M15" s="216"/>
      <c r="N15" s="216"/>
      <c r="O15" s="216"/>
      <c r="P15" s="216"/>
      <c r="Q15" s="216"/>
    </row>
    <row r="16" spans="1:17">
      <c r="A16" s="5" t="s">
        <v>216</v>
      </c>
      <c r="B16" s="216"/>
      <c r="C16" s="216"/>
      <c r="D16" s="216"/>
      <c r="E16" s="216"/>
      <c r="F16" s="216"/>
      <c r="G16" s="216"/>
      <c r="H16" s="216"/>
      <c r="I16" s="216"/>
      <c r="J16" s="216"/>
      <c r="K16" s="216"/>
      <c r="L16" s="216"/>
      <c r="M16" s="216"/>
      <c r="N16" s="216"/>
      <c r="O16" s="216"/>
      <c r="P16" s="216"/>
      <c r="Q16" s="216"/>
    </row>
    <row r="17" spans="1:17">
      <c r="A17" s="5" t="s">
        <v>217</v>
      </c>
      <c r="B17" s="216"/>
      <c r="C17" s="216"/>
      <c r="D17" s="216"/>
      <c r="E17" s="216"/>
      <c r="F17" s="216"/>
      <c r="G17" s="216"/>
      <c r="H17" s="216"/>
      <c r="I17" s="216"/>
      <c r="J17" s="216"/>
      <c r="K17" s="216"/>
      <c r="L17" s="216"/>
      <c r="M17" s="216"/>
      <c r="N17" s="216"/>
      <c r="O17" s="216"/>
      <c r="P17" s="216"/>
      <c r="Q17" s="216"/>
    </row>
    <row r="18" spans="1:17" ht="15" thickBot="1">
      <c r="A18" s="216"/>
      <c r="B18" s="216"/>
      <c r="C18" s="216"/>
      <c r="D18" s="216"/>
      <c r="E18" s="216"/>
      <c r="F18" s="216"/>
      <c r="G18" s="216"/>
      <c r="H18" s="216"/>
      <c r="I18" s="216"/>
      <c r="J18" s="216"/>
      <c r="K18" s="7"/>
      <c r="L18" s="212" t="s">
        <v>147</v>
      </c>
      <c r="M18" s="212"/>
      <c r="N18" s="25"/>
      <c r="O18" s="213" t="s">
        <v>148</v>
      </c>
      <c r="P18" s="213"/>
      <c r="Q18" s="213"/>
    </row>
    <row r="19" spans="1:17" ht="15" thickBot="1">
      <c r="A19" s="8" t="s">
        <v>149</v>
      </c>
      <c r="B19" s="217" t="s">
        <v>163</v>
      </c>
      <c r="C19" s="218"/>
      <c r="D19" s="9" t="s">
        <v>150</v>
      </c>
      <c r="E19" s="9" t="s">
        <v>151</v>
      </c>
      <c r="F19" s="217" t="s">
        <v>164</v>
      </c>
      <c r="G19" s="218"/>
      <c r="H19" s="9" t="s">
        <v>150</v>
      </c>
      <c r="I19" s="9" t="s">
        <v>151</v>
      </c>
      <c r="J19" s="216"/>
      <c r="K19" s="212" t="s">
        <v>149</v>
      </c>
      <c r="L19" s="11" t="str">
        <f>_xlfn.CONCAT("Homme", " ", "(N=", B23, ")")</f>
        <v>Homme (N=254)</v>
      </c>
      <c r="M19" s="212" t="s">
        <v>152</v>
      </c>
      <c r="N19" s="25" t="s">
        <v>153</v>
      </c>
      <c r="O19" s="12" t="str">
        <f>_xlfn.CONCAT("Femme", " ", "(N=", F23, ")")</f>
        <v>Femme (N=246)</v>
      </c>
      <c r="P19" s="213" t="s">
        <v>152</v>
      </c>
      <c r="Q19" s="213" t="s">
        <v>153</v>
      </c>
    </row>
    <row r="20" spans="1:17" ht="15" thickBot="1">
      <c r="A20" s="13" t="s">
        <v>211</v>
      </c>
      <c r="B20" s="33">
        <v>87</v>
      </c>
      <c r="C20" s="34">
        <f>B20/$B$23</f>
        <v>0.34251968503937008</v>
      </c>
      <c r="D20" s="34">
        <v>0.32</v>
      </c>
      <c r="E20" s="34">
        <v>0.4</v>
      </c>
      <c r="F20" s="23">
        <v>179</v>
      </c>
      <c r="G20" s="34">
        <f>F20/$F$23</f>
        <v>0.72764227642276424</v>
      </c>
      <c r="H20" s="34">
        <v>0.71</v>
      </c>
      <c r="I20" s="34">
        <v>0.76</v>
      </c>
      <c r="J20" s="216"/>
      <c r="K20" s="35" t="s">
        <v>211</v>
      </c>
      <c r="L20" s="17">
        <f>C20</f>
        <v>0.34251968503937008</v>
      </c>
      <c r="M20" s="17">
        <f>C20-D20</f>
        <v>2.2519685039370074E-2</v>
      </c>
      <c r="N20" s="36">
        <f>E20-C20</f>
        <v>5.7480314960629941E-2</v>
      </c>
      <c r="O20" s="18">
        <f t="shared" ref="O20:O22" si="6">G20</f>
        <v>0.72764227642276424</v>
      </c>
      <c r="P20" s="18">
        <f>G20-H20</f>
        <v>1.764227642276428E-2</v>
      </c>
      <c r="Q20" s="18">
        <f>I20-G20</f>
        <v>3.2357723577235764E-2</v>
      </c>
    </row>
    <row r="21" spans="1:17" ht="15" thickBot="1">
      <c r="A21" s="46" t="s">
        <v>212</v>
      </c>
      <c r="B21" s="33">
        <v>112</v>
      </c>
      <c r="C21" s="34">
        <f t="shared" ref="C21:C22" si="7">B21/$B$23</f>
        <v>0.44094488188976377</v>
      </c>
      <c r="D21" s="34">
        <v>0.41</v>
      </c>
      <c r="E21" s="34">
        <v>0.49</v>
      </c>
      <c r="F21" s="23">
        <v>62</v>
      </c>
      <c r="G21" s="34">
        <f t="shared" ref="G21:G22" si="8">F21/$F$23</f>
        <v>0.25203252032520324</v>
      </c>
      <c r="H21" s="34">
        <v>0.17</v>
      </c>
      <c r="I21" s="34">
        <v>0.28000000000000003</v>
      </c>
      <c r="J21" s="216"/>
      <c r="K21" s="35" t="s">
        <v>212</v>
      </c>
      <c r="L21" s="17">
        <f t="shared" ref="L21:L22" si="9">C21</f>
        <v>0.44094488188976377</v>
      </c>
      <c r="M21" s="17">
        <f t="shared" ref="M21:M22" si="10">C21-D21</f>
        <v>3.0944881889763798E-2</v>
      </c>
      <c r="N21" s="36">
        <f t="shared" ref="N21:N22" si="11">E21-C21</f>
        <v>4.9055118110236218E-2</v>
      </c>
      <c r="O21" s="18">
        <f t="shared" si="6"/>
        <v>0.25203252032520324</v>
      </c>
      <c r="P21" s="18">
        <f t="shared" ref="P21:P22" si="12">G21-H21</f>
        <v>8.2032520325203223E-2</v>
      </c>
      <c r="Q21" s="18">
        <f t="shared" ref="Q21:Q22" si="13">I21-G21</f>
        <v>2.7967479674796791E-2</v>
      </c>
    </row>
    <row r="22" spans="1:17" ht="15" thickBot="1">
      <c r="A22" s="45" t="s">
        <v>213</v>
      </c>
      <c r="B22" s="33">
        <v>55</v>
      </c>
      <c r="C22" s="34">
        <f t="shared" si="7"/>
        <v>0.21653543307086615</v>
      </c>
      <c r="D22" s="34">
        <v>0.2</v>
      </c>
      <c r="E22" s="34">
        <f>C22+ 0.05</f>
        <v>0.26653543307086613</v>
      </c>
      <c r="F22" s="23">
        <v>5</v>
      </c>
      <c r="G22" s="34">
        <f t="shared" si="8"/>
        <v>2.032520325203252E-2</v>
      </c>
      <c r="H22" s="34">
        <v>0.01</v>
      </c>
      <c r="I22" s="34">
        <v>7.0000000000000007E-2</v>
      </c>
      <c r="J22" s="44" t="s">
        <v>214</v>
      </c>
      <c r="K22" s="35" t="str">
        <f>A22</f>
        <v>Je ne sais pas</v>
      </c>
      <c r="L22" s="17">
        <f t="shared" si="9"/>
        <v>0.21653543307086615</v>
      </c>
      <c r="M22" s="17">
        <f t="shared" si="10"/>
        <v>1.6535433070866135E-2</v>
      </c>
      <c r="N22" s="36">
        <f t="shared" si="11"/>
        <v>4.9999999999999989E-2</v>
      </c>
      <c r="O22" s="18">
        <f t="shared" si="6"/>
        <v>2.032520325203252E-2</v>
      </c>
      <c r="P22" s="18">
        <f t="shared" si="12"/>
        <v>1.032520325203252E-2</v>
      </c>
      <c r="Q22" s="18">
        <f t="shared" si="13"/>
        <v>4.9674796747967487E-2</v>
      </c>
    </row>
    <row r="23" spans="1:17" ht="15" thickBot="1">
      <c r="A23" s="19" t="s">
        <v>159</v>
      </c>
      <c r="B23" s="33">
        <f>SUM(B20:B22)</f>
        <v>254</v>
      </c>
      <c r="C23" s="39"/>
      <c r="D23" s="39"/>
      <c r="E23" s="39"/>
      <c r="F23" s="33">
        <f>SUM(F20:F22)</f>
        <v>246</v>
      </c>
      <c r="G23" s="39"/>
      <c r="H23" s="23"/>
      <c r="I23" s="39"/>
      <c r="J23" s="216">
        <f>SUM(B23+F23)</f>
        <v>500</v>
      </c>
      <c r="K23" s="37" t="s">
        <v>159</v>
      </c>
      <c r="L23" s="17">
        <f>SUM(L20:L22)</f>
        <v>1</v>
      </c>
      <c r="M23" s="17"/>
      <c r="N23" s="36"/>
      <c r="O23" s="18">
        <f>SUM(O20:O22)</f>
        <v>1</v>
      </c>
      <c r="P23" s="18"/>
      <c r="Q23" s="18"/>
    </row>
  </sheetData>
  <mergeCells count="4">
    <mergeCell ref="B19:C19"/>
    <mergeCell ref="F19:G19"/>
    <mergeCell ref="B9:C9"/>
    <mergeCell ref="F9:G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C1CF-3DB7-41E2-A375-2A34CB75F413}">
  <dimension ref="A1:Q91"/>
  <sheetViews>
    <sheetView zoomScale="60" zoomScaleNormal="60" workbookViewId="0">
      <selection activeCell="AH70" sqref="AH70"/>
    </sheetView>
  </sheetViews>
  <sheetFormatPr defaultColWidth="9.140625" defaultRowHeight="14.45"/>
  <cols>
    <col min="1" max="1" width="37.5703125" style="2" customWidth="1"/>
    <col min="2" max="2" width="9.140625" style="2"/>
    <col min="3" max="3" width="12" style="2" bestFit="1" customWidth="1"/>
    <col min="4" max="4" width="11.5703125" style="2" bestFit="1" customWidth="1"/>
    <col min="5" max="5" width="13.42578125" style="2" bestFit="1" customWidth="1"/>
    <col min="6" max="6" width="13.5703125" style="2" bestFit="1" customWidth="1"/>
    <col min="7" max="10" width="9.140625" style="2"/>
    <col min="11" max="11" width="31.42578125" style="2" customWidth="1"/>
    <col min="12" max="16384" width="9.140625" style="2"/>
  </cols>
  <sheetData>
    <row r="1" spans="1:17" ht="30">
      <c r="A1" s="1" t="s">
        <v>218</v>
      </c>
      <c r="B1" s="216"/>
      <c r="C1" s="216"/>
      <c r="D1" s="216"/>
      <c r="E1" s="216"/>
      <c r="F1" s="216"/>
      <c r="G1" s="216"/>
      <c r="H1" s="216"/>
      <c r="I1" s="216"/>
      <c r="J1" s="216"/>
      <c r="K1" s="216"/>
      <c r="L1" s="216"/>
      <c r="M1" s="216"/>
      <c r="N1" s="216"/>
      <c r="O1" s="216"/>
      <c r="P1" s="216"/>
      <c r="Q1" s="216"/>
    </row>
    <row r="2" spans="1:17">
      <c r="A2" s="3"/>
      <c r="B2" s="3"/>
      <c r="C2" s="3"/>
      <c r="D2" s="3"/>
      <c r="E2" s="3"/>
      <c r="F2" s="3"/>
      <c r="G2" s="3"/>
      <c r="H2" s="216"/>
      <c r="I2" s="216"/>
      <c r="J2" s="216"/>
      <c r="K2" s="216"/>
      <c r="L2" s="216"/>
      <c r="M2" s="216"/>
      <c r="N2" s="216"/>
      <c r="O2" s="216"/>
      <c r="P2" s="216"/>
      <c r="Q2" s="216"/>
    </row>
    <row r="5" spans="1:17" ht="45" customHeight="1">
      <c r="A5" s="4" t="s">
        <v>219</v>
      </c>
      <c r="B5" s="216"/>
      <c r="C5" s="216"/>
      <c r="D5" s="216"/>
      <c r="E5" s="216"/>
      <c r="F5" s="216"/>
      <c r="G5" s="216"/>
      <c r="H5" s="216"/>
      <c r="I5" s="216"/>
      <c r="J5" s="216"/>
      <c r="K5" s="216"/>
      <c r="L5" s="216"/>
      <c r="M5" s="216"/>
      <c r="N5" s="216"/>
      <c r="O5" s="216"/>
      <c r="P5" s="216"/>
      <c r="Q5" s="216"/>
    </row>
    <row r="6" spans="1:17">
      <c r="A6" t="s">
        <v>220</v>
      </c>
      <c r="B6" s="216"/>
      <c r="C6" s="216"/>
      <c r="D6" s="216"/>
      <c r="E6" s="216"/>
      <c r="F6" s="216"/>
      <c r="G6" s="216"/>
      <c r="H6" s="216"/>
      <c r="I6" s="216"/>
      <c r="J6" s="216"/>
      <c r="K6" s="216"/>
      <c r="L6" s="216"/>
      <c r="M6" s="216"/>
      <c r="N6" s="216"/>
      <c r="O6" s="216"/>
      <c r="P6" s="216"/>
      <c r="Q6" s="216"/>
    </row>
    <row r="7" spans="1:17">
      <c r="A7" s="5" t="s">
        <v>221</v>
      </c>
      <c r="B7" s="216"/>
      <c r="C7" s="216"/>
      <c r="D7" s="216"/>
      <c r="E7" s="216"/>
      <c r="F7" s="216"/>
      <c r="G7" s="216"/>
      <c r="H7" s="216"/>
      <c r="I7" s="216"/>
      <c r="J7" s="216"/>
      <c r="K7" s="216"/>
      <c r="L7" s="216"/>
      <c r="M7" s="216"/>
      <c r="N7" s="216"/>
      <c r="O7" s="216"/>
      <c r="P7" s="216"/>
      <c r="Q7" s="216"/>
    </row>
    <row r="8" spans="1:17" ht="15" thickBot="1">
      <c r="A8" s="216"/>
      <c r="B8" s="216"/>
      <c r="C8" s="216"/>
      <c r="D8" s="216"/>
      <c r="E8" s="216"/>
      <c r="F8" s="216"/>
      <c r="G8" s="216"/>
      <c r="H8" s="216"/>
      <c r="I8" s="216"/>
      <c r="J8" s="216"/>
      <c r="K8" s="7"/>
      <c r="L8" s="212" t="s">
        <v>147</v>
      </c>
      <c r="M8" s="212"/>
      <c r="N8" s="25"/>
      <c r="O8" s="213" t="s">
        <v>148</v>
      </c>
      <c r="P8" s="213"/>
      <c r="Q8" s="213"/>
    </row>
    <row r="9" spans="1:17" ht="15" customHeight="1" thickBot="1">
      <c r="A9" s="8" t="s">
        <v>149</v>
      </c>
      <c r="B9" s="217" t="s">
        <v>163</v>
      </c>
      <c r="C9" s="218"/>
      <c r="D9" s="9" t="s">
        <v>150</v>
      </c>
      <c r="E9" s="9" t="s">
        <v>151</v>
      </c>
      <c r="F9" s="217" t="s">
        <v>164</v>
      </c>
      <c r="G9" s="218"/>
      <c r="H9" s="9" t="s">
        <v>150</v>
      </c>
      <c r="I9" s="9" t="s">
        <v>151</v>
      </c>
      <c r="J9" s="216"/>
      <c r="K9" s="212" t="s">
        <v>149</v>
      </c>
      <c r="L9" s="11" t="str">
        <f>_xlfn.CONCAT("Homme", " ", "(N=", B13, ")")</f>
        <v>Homme (N=254)</v>
      </c>
      <c r="M9" s="212" t="s">
        <v>152</v>
      </c>
      <c r="N9" s="25" t="s">
        <v>153</v>
      </c>
      <c r="O9" s="12" t="str">
        <f>_xlfn.CONCAT("Femme", " ", "(N=", F13, ")")</f>
        <v>Femme (N=246)</v>
      </c>
      <c r="P9" s="213" t="s">
        <v>152</v>
      </c>
      <c r="Q9" s="213" t="s">
        <v>153</v>
      </c>
    </row>
    <row r="10" spans="1:17" ht="15" thickBot="1">
      <c r="A10" s="13" t="s">
        <v>211</v>
      </c>
      <c r="B10" s="33">
        <v>100</v>
      </c>
      <c r="C10" s="34">
        <f>B10/$B$13</f>
        <v>0.39370078740157483</v>
      </c>
      <c r="D10" s="34">
        <v>0.38</v>
      </c>
      <c r="E10" s="34">
        <v>0.44</v>
      </c>
      <c r="F10" s="23">
        <v>157</v>
      </c>
      <c r="G10" s="34">
        <f>F10/$F$13</f>
        <v>0.63821138211382111</v>
      </c>
      <c r="H10" s="34">
        <v>0.6</v>
      </c>
      <c r="I10" s="34">
        <v>0.7</v>
      </c>
      <c r="J10" s="216"/>
      <c r="K10" s="35" t="s">
        <v>211</v>
      </c>
      <c r="L10" s="17">
        <f>C10</f>
        <v>0.39370078740157483</v>
      </c>
      <c r="M10" s="17">
        <f>C10-D10</f>
        <v>1.3700787401574821E-2</v>
      </c>
      <c r="N10" s="36">
        <f>E10-C10</f>
        <v>4.6299212598425177E-2</v>
      </c>
      <c r="O10" s="18">
        <f t="shared" ref="O10:O12" si="0">G10</f>
        <v>0.63821138211382111</v>
      </c>
      <c r="P10" s="18">
        <f>G10-H10</f>
        <v>3.8211382113821135E-2</v>
      </c>
      <c r="Q10" s="18">
        <f>I10-G10</f>
        <v>6.1788617886178843E-2</v>
      </c>
    </row>
    <row r="11" spans="1:17" ht="15" thickBot="1">
      <c r="A11" s="46" t="s">
        <v>212</v>
      </c>
      <c r="B11" s="33">
        <v>119</v>
      </c>
      <c r="C11" s="34">
        <f>B11/$B$13</f>
        <v>0.46850393700787402</v>
      </c>
      <c r="D11" s="34">
        <v>0.4</v>
      </c>
      <c r="E11" s="34">
        <v>0.51</v>
      </c>
      <c r="F11" s="23">
        <v>82</v>
      </c>
      <c r="G11" s="34">
        <f>F11/$F$13</f>
        <v>0.33333333333333331</v>
      </c>
      <c r="H11" s="34">
        <v>0.3</v>
      </c>
      <c r="I11" s="34">
        <v>0.39</v>
      </c>
      <c r="J11" s="216"/>
      <c r="K11" s="35" t="s">
        <v>212</v>
      </c>
      <c r="L11" s="17">
        <f t="shared" ref="L11:L12" si="1">C11</f>
        <v>0.46850393700787402</v>
      </c>
      <c r="M11" s="17">
        <f t="shared" ref="M11:M12" si="2">C11-D11</f>
        <v>6.8503937007873994E-2</v>
      </c>
      <c r="N11" s="36">
        <f t="shared" ref="N11:N12" si="3">E11-C11</f>
        <v>4.1496062992125993E-2</v>
      </c>
      <c r="O11" s="18">
        <f t="shared" si="0"/>
        <v>0.33333333333333331</v>
      </c>
      <c r="P11" s="18">
        <f t="shared" ref="P11:P12" si="4">G11-H11</f>
        <v>3.3333333333333326E-2</v>
      </c>
      <c r="Q11" s="18">
        <f t="shared" ref="Q11:Q12" si="5">I11-G11</f>
        <v>5.6666666666666698E-2</v>
      </c>
    </row>
    <row r="12" spans="1:17" ht="15" thickBot="1">
      <c r="A12" s="45" t="s">
        <v>213</v>
      </c>
      <c r="B12" s="33">
        <v>35</v>
      </c>
      <c r="C12" s="34">
        <f>B12/$B$13</f>
        <v>0.13779527559055119</v>
      </c>
      <c r="D12" s="34">
        <v>0.01</v>
      </c>
      <c r="E12" s="34">
        <v>0.16</v>
      </c>
      <c r="F12" s="23">
        <v>7</v>
      </c>
      <c r="G12" s="34">
        <f>F12/$F$13</f>
        <v>2.8455284552845527E-2</v>
      </c>
      <c r="H12" s="34">
        <v>0.01</v>
      </c>
      <c r="I12" s="34">
        <v>0.12</v>
      </c>
      <c r="J12" s="44" t="s">
        <v>214</v>
      </c>
      <c r="K12" s="35" t="str">
        <f>A12</f>
        <v>Je ne sais pas</v>
      </c>
      <c r="L12" s="17">
        <f t="shared" si="1"/>
        <v>0.13779527559055119</v>
      </c>
      <c r="M12" s="17">
        <f t="shared" si="2"/>
        <v>0.12779527559055118</v>
      </c>
      <c r="N12" s="36">
        <f t="shared" si="3"/>
        <v>2.2204724409448817E-2</v>
      </c>
      <c r="O12" s="18">
        <f t="shared" si="0"/>
        <v>2.8455284552845527E-2</v>
      </c>
      <c r="P12" s="18">
        <f t="shared" si="4"/>
        <v>1.8455284552845529E-2</v>
      </c>
      <c r="Q12" s="18">
        <f t="shared" si="5"/>
        <v>9.1544715447154465E-2</v>
      </c>
    </row>
    <row r="13" spans="1:17" ht="15" thickBot="1">
      <c r="A13" s="19" t="s">
        <v>159</v>
      </c>
      <c r="B13" s="33">
        <f>SUM(B10:B12)</f>
        <v>254</v>
      </c>
      <c r="C13" s="39"/>
      <c r="D13" s="39"/>
      <c r="E13" s="39"/>
      <c r="F13" s="33">
        <f>SUM(F10:F12)</f>
        <v>246</v>
      </c>
      <c r="G13" s="39"/>
      <c r="H13" s="23"/>
      <c r="I13" s="39"/>
      <c r="J13" s="216">
        <f>SUM(B13+F13)</f>
        <v>500</v>
      </c>
      <c r="K13" s="37" t="s">
        <v>159</v>
      </c>
      <c r="L13" s="17">
        <f>SUM(L10:L12)</f>
        <v>1</v>
      </c>
      <c r="M13" s="17"/>
      <c r="N13" s="36"/>
      <c r="O13" s="18">
        <f>SUM(O10:O12)</f>
        <v>0.99999999999999989</v>
      </c>
      <c r="P13" s="18"/>
      <c r="Q13" s="18"/>
    </row>
    <row r="14" spans="1:17">
      <c r="A14" s="47"/>
      <c r="B14" s="48"/>
      <c r="C14" s="49"/>
      <c r="D14" s="49"/>
      <c r="E14" s="49"/>
      <c r="F14" s="48"/>
      <c r="G14" s="49"/>
      <c r="H14" s="50"/>
      <c r="I14" s="49"/>
      <c r="J14" s="216"/>
      <c r="K14" s="51"/>
      <c r="L14" s="52"/>
      <c r="M14" s="52"/>
      <c r="N14" s="52"/>
      <c r="O14" s="52"/>
      <c r="P14" s="52"/>
      <c r="Q14" s="52"/>
    </row>
    <row r="15" spans="1:17" ht="22.5">
      <c r="A15" s="4" t="s">
        <v>222</v>
      </c>
      <c r="B15" s="216"/>
      <c r="C15" s="216"/>
      <c r="D15" s="216"/>
      <c r="E15" s="216"/>
      <c r="F15" s="216"/>
      <c r="G15" s="216"/>
      <c r="H15" s="216"/>
      <c r="I15" s="216"/>
      <c r="J15" s="216"/>
      <c r="K15" s="216"/>
      <c r="L15" s="216"/>
      <c r="M15" s="216"/>
      <c r="N15" s="216"/>
      <c r="O15" s="216"/>
      <c r="P15" s="216"/>
      <c r="Q15" s="216"/>
    </row>
    <row r="16" spans="1:17">
      <c r="A16" s="5" t="s">
        <v>223</v>
      </c>
      <c r="B16" s="216"/>
      <c r="C16" s="216"/>
      <c r="D16" s="216"/>
      <c r="E16" s="216"/>
      <c r="F16" s="216"/>
      <c r="G16" s="216"/>
      <c r="H16" s="216"/>
      <c r="I16" s="216"/>
      <c r="J16" s="216"/>
      <c r="K16" s="216"/>
      <c r="L16" s="216"/>
      <c r="M16" s="216"/>
      <c r="N16" s="216"/>
      <c r="O16" s="216"/>
      <c r="P16" s="216"/>
      <c r="Q16" s="216"/>
    </row>
    <row r="17" spans="1:17">
      <c r="A17" s="5" t="s">
        <v>224</v>
      </c>
      <c r="B17" s="216"/>
      <c r="C17" s="216"/>
      <c r="D17" s="216"/>
      <c r="E17" s="216"/>
      <c r="F17" s="216"/>
      <c r="G17" s="216"/>
      <c r="H17" s="216"/>
      <c r="I17" s="216"/>
      <c r="J17" s="216"/>
      <c r="K17" s="216"/>
      <c r="L17" s="216"/>
      <c r="M17" s="216"/>
      <c r="N17" s="216"/>
      <c r="O17" s="216"/>
      <c r="P17" s="216"/>
      <c r="Q17" s="216"/>
    </row>
    <row r="18" spans="1:17" ht="15" thickBot="1">
      <c r="A18" s="216"/>
      <c r="B18" s="216"/>
      <c r="C18" s="216"/>
      <c r="D18" s="216"/>
      <c r="E18" s="216"/>
      <c r="F18" s="216"/>
      <c r="G18" s="216"/>
      <c r="H18" s="216"/>
      <c r="I18" s="216"/>
      <c r="J18" s="216"/>
      <c r="K18" s="7"/>
      <c r="L18" s="224" t="s">
        <v>147</v>
      </c>
      <c r="M18" s="224"/>
      <c r="N18" s="224"/>
      <c r="O18" s="225" t="s">
        <v>148</v>
      </c>
      <c r="P18" s="225"/>
      <c r="Q18" s="225"/>
    </row>
    <row r="19" spans="1:17" ht="15" thickBot="1">
      <c r="A19" s="103" t="s">
        <v>149</v>
      </c>
      <c r="B19" s="219" t="s">
        <v>163</v>
      </c>
      <c r="C19" s="219"/>
      <c r="D19" s="99" t="s">
        <v>150</v>
      </c>
      <c r="E19" s="99" t="s">
        <v>151</v>
      </c>
      <c r="F19" s="219" t="s">
        <v>164</v>
      </c>
      <c r="G19" s="219"/>
      <c r="H19" s="9" t="s">
        <v>150</v>
      </c>
      <c r="I19" s="9" t="s">
        <v>151</v>
      </c>
      <c r="J19" s="216"/>
      <c r="K19" s="212" t="s">
        <v>149</v>
      </c>
      <c r="L19" s="11" t="str">
        <f>_xlfn.CONCAT("Homme", " ", "(N=", B31, ")")</f>
        <v>Homme (N=254)</v>
      </c>
      <c r="M19" s="212" t="s">
        <v>152</v>
      </c>
      <c r="N19" s="212" t="s">
        <v>153</v>
      </c>
      <c r="O19" s="12" t="str">
        <f>_xlfn.CONCAT("Femme", " ", "(N=", F31, ")")</f>
        <v>Femme (N=246)</v>
      </c>
      <c r="P19" s="213" t="s">
        <v>152</v>
      </c>
      <c r="Q19" s="213" t="s">
        <v>153</v>
      </c>
    </row>
    <row r="20" spans="1:17" ht="27" thickBot="1">
      <c r="A20" s="104" t="s">
        <v>225</v>
      </c>
      <c r="B20" s="92">
        <v>13</v>
      </c>
      <c r="C20" s="86">
        <f>B20/$B$31</f>
        <v>5.1181102362204724E-2</v>
      </c>
      <c r="D20" s="86">
        <v>0.04</v>
      </c>
      <c r="E20" s="86">
        <v>0.08</v>
      </c>
      <c r="F20" s="92">
        <v>19</v>
      </c>
      <c r="G20" s="86">
        <f>F20/$F$31</f>
        <v>7.7235772357723581E-2</v>
      </c>
      <c r="H20" s="40">
        <v>0.05</v>
      </c>
      <c r="I20" s="40">
        <v>0.13</v>
      </c>
      <c r="J20" s="216"/>
      <c r="K20" s="17" t="str">
        <f>A20</f>
        <v>Vous alertez l’équipe d’intervention de lutte contre Ébola</v>
      </c>
      <c r="L20" s="17">
        <f>C20</f>
        <v>5.1181102362204724E-2</v>
      </c>
      <c r="M20" s="17">
        <f>C20-D20</f>
        <v>1.1181102362204723E-2</v>
      </c>
      <c r="N20" s="17">
        <f>E20-C20</f>
        <v>2.8818897637795278E-2</v>
      </c>
      <c r="O20" s="18">
        <f>G20</f>
        <v>7.7235772357723581E-2</v>
      </c>
      <c r="P20" s="18">
        <f>G20-H20</f>
        <v>2.7235772357723578E-2</v>
      </c>
      <c r="Q20" s="18">
        <f t="shared" ref="Q20:Q30" si="6">I20-G20</f>
        <v>5.2764227642276423E-2</v>
      </c>
    </row>
    <row r="21" spans="1:17" ht="15" thickBot="1">
      <c r="A21" s="105" t="s">
        <v>226</v>
      </c>
      <c r="B21" s="92">
        <v>26</v>
      </c>
      <c r="C21" s="86">
        <f t="shared" ref="C21:C30" si="7">B21/$B$31</f>
        <v>0.10236220472440945</v>
      </c>
      <c r="D21" s="86">
        <v>0.02</v>
      </c>
      <c r="E21" s="86">
        <v>0.14000000000000001</v>
      </c>
      <c r="F21" s="92">
        <v>5</v>
      </c>
      <c r="G21" s="86">
        <f t="shared" ref="G21:G30" si="8">F21/$F$31</f>
        <v>2.032520325203252E-2</v>
      </c>
      <c r="H21" s="40">
        <v>0.01</v>
      </c>
      <c r="I21" s="40">
        <v>0.04</v>
      </c>
      <c r="J21" s="216"/>
      <c r="K21" s="17" t="str">
        <f t="shared" ref="K21:K22" si="9">A21</f>
        <v>Vous alertez d’autres autorités locales</v>
      </c>
      <c r="L21" s="17">
        <f t="shared" ref="L21:L30" si="10">C21</f>
        <v>0.10236220472440945</v>
      </c>
      <c r="M21" s="17">
        <f t="shared" ref="M21:M30" si="11">C21-D21</f>
        <v>8.2362204724409444E-2</v>
      </c>
      <c r="N21" s="17">
        <f t="shared" ref="N21:N30" si="12">E21-C21</f>
        <v>3.7637795275590566E-2</v>
      </c>
      <c r="O21" s="18">
        <f t="shared" ref="O21:O30" si="13">G21</f>
        <v>2.032520325203252E-2</v>
      </c>
      <c r="P21" s="18">
        <f t="shared" ref="P21:P30" si="14">G21-H21</f>
        <v>1.032520325203252E-2</v>
      </c>
      <c r="Q21" s="18">
        <f t="shared" si="6"/>
        <v>1.9674796747967481E-2</v>
      </c>
    </row>
    <row r="22" spans="1:17" ht="29.45" thickBot="1">
      <c r="A22" s="106" t="s">
        <v>227</v>
      </c>
      <c r="B22" s="92">
        <v>18</v>
      </c>
      <c r="C22" s="86">
        <f t="shared" si="7"/>
        <v>7.0866141732283464E-2</v>
      </c>
      <c r="D22" s="86">
        <v>0.01</v>
      </c>
      <c r="E22" s="86">
        <v>0.16</v>
      </c>
      <c r="F22" s="92">
        <v>36</v>
      </c>
      <c r="G22" s="86">
        <f t="shared" si="8"/>
        <v>0.14634146341463414</v>
      </c>
      <c r="H22" s="40">
        <v>0.12</v>
      </c>
      <c r="I22" s="40">
        <v>0.19</v>
      </c>
      <c r="J22" s="216"/>
      <c r="K22" s="17" t="str">
        <f t="shared" si="9"/>
        <v>Vous le soignez chez vous comme d’habitude</v>
      </c>
      <c r="L22" s="17">
        <f t="shared" si="10"/>
        <v>7.0866141732283464E-2</v>
      </c>
      <c r="M22" s="17">
        <f t="shared" si="11"/>
        <v>6.0866141732283462E-2</v>
      </c>
      <c r="N22" s="17">
        <f t="shared" si="12"/>
        <v>8.913385826771654E-2</v>
      </c>
      <c r="O22" s="18">
        <f t="shared" si="13"/>
        <v>0.14634146341463414</v>
      </c>
      <c r="P22" s="18">
        <f t="shared" si="14"/>
        <v>2.6341463414634142E-2</v>
      </c>
      <c r="Q22" s="18">
        <f t="shared" si="6"/>
        <v>4.3658536585365865E-2</v>
      </c>
    </row>
    <row r="23" spans="1:17" ht="44.1" thickBot="1">
      <c r="A23" s="107" t="s">
        <v>228</v>
      </c>
      <c r="B23" s="92">
        <v>23</v>
      </c>
      <c r="C23" s="86">
        <f t="shared" si="7"/>
        <v>9.055118110236221E-2</v>
      </c>
      <c r="D23" s="86">
        <v>0.05</v>
      </c>
      <c r="E23" s="86">
        <v>0.12</v>
      </c>
      <c r="F23" s="92">
        <v>41</v>
      </c>
      <c r="G23" s="86">
        <f t="shared" si="8"/>
        <v>0.16666666666666666</v>
      </c>
      <c r="H23" s="40">
        <v>0.14000000000000001</v>
      </c>
      <c r="I23" s="40">
        <v>0.2</v>
      </c>
      <c r="J23" s="216"/>
      <c r="K23" s="17" t="str">
        <f>A23</f>
        <v xml:space="preserve">Vous le soignez chez vous, mais vous essayez de le tenir éloigné autant que possible des autres personnes </v>
      </c>
      <c r="L23" s="17">
        <f t="shared" si="10"/>
        <v>9.055118110236221E-2</v>
      </c>
      <c r="M23" s="17">
        <f t="shared" si="11"/>
        <v>4.0551181102362208E-2</v>
      </c>
      <c r="N23" s="17">
        <f t="shared" si="12"/>
        <v>2.9448818897637785E-2</v>
      </c>
      <c r="O23" s="18">
        <f t="shared" si="13"/>
        <v>0.16666666666666666</v>
      </c>
      <c r="P23" s="18">
        <f t="shared" si="14"/>
        <v>2.6666666666666644E-2</v>
      </c>
      <c r="Q23" s="18">
        <f t="shared" si="6"/>
        <v>3.3333333333333354E-2</v>
      </c>
    </row>
    <row r="24" spans="1:17" ht="39.950000000000003" thickBot="1">
      <c r="A24" s="104" t="s">
        <v>229</v>
      </c>
      <c r="B24" s="92">
        <v>11</v>
      </c>
      <c r="C24" s="86">
        <f t="shared" si="7"/>
        <v>4.3307086614173228E-2</v>
      </c>
      <c r="D24" s="86">
        <v>0.03</v>
      </c>
      <c r="E24" s="86">
        <v>0.05</v>
      </c>
      <c r="F24" s="92">
        <v>18</v>
      </c>
      <c r="G24" s="86">
        <f t="shared" si="8"/>
        <v>7.3170731707317069E-2</v>
      </c>
      <c r="H24" s="40">
        <v>0.01</v>
      </c>
      <c r="I24" s="40">
        <v>0.08</v>
      </c>
      <c r="J24" s="216"/>
      <c r="K24" s="17" t="str">
        <f t="shared" ref="K24:K30" si="15">A23</f>
        <v xml:space="preserve">Vous le soignez chez vous, mais vous essayez de le tenir éloigné autant que possible des autres personnes </v>
      </c>
      <c r="L24" s="17">
        <f t="shared" si="10"/>
        <v>4.3307086614173228E-2</v>
      </c>
      <c r="M24" s="17">
        <f t="shared" si="11"/>
        <v>1.3307086614173229E-2</v>
      </c>
      <c r="N24" s="17">
        <f t="shared" si="12"/>
        <v>6.692913385826775E-3</v>
      </c>
      <c r="O24" s="18">
        <f t="shared" si="13"/>
        <v>7.3170731707317069E-2</v>
      </c>
      <c r="P24" s="18">
        <f t="shared" si="14"/>
        <v>6.3170731707317074E-2</v>
      </c>
      <c r="Q24" s="18">
        <f t="shared" si="6"/>
        <v>6.8292682926829329E-3</v>
      </c>
    </row>
    <row r="25" spans="1:17" ht="39.950000000000003" thickBot="1">
      <c r="A25" s="104" t="s">
        <v>230</v>
      </c>
      <c r="B25" s="92">
        <v>14</v>
      </c>
      <c r="C25" s="86">
        <f t="shared" si="7"/>
        <v>5.5118110236220472E-2</v>
      </c>
      <c r="D25" s="86">
        <v>0.03</v>
      </c>
      <c r="E25" s="86">
        <v>0.08</v>
      </c>
      <c r="F25" s="92">
        <v>22</v>
      </c>
      <c r="G25" s="86">
        <f t="shared" si="8"/>
        <v>8.943089430894309E-2</v>
      </c>
      <c r="H25" s="40">
        <v>0.02</v>
      </c>
      <c r="I25" s="40">
        <v>0.12</v>
      </c>
      <c r="J25" s="216"/>
      <c r="K25" s="17" t="str">
        <f t="shared" si="15"/>
        <v>Vous l’emmenez à la formation sanitaire la plus proche pour qu’il y soit soigné</v>
      </c>
      <c r="L25" s="17">
        <f t="shared" si="10"/>
        <v>5.5118110236220472E-2</v>
      </c>
      <c r="M25" s="17">
        <f t="shared" si="11"/>
        <v>2.5118110236220473E-2</v>
      </c>
      <c r="N25" s="17">
        <f t="shared" si="12"/>
        <v>2.488188976377953E-2</v>
      </c>
      <c r="O25" s="18">
        <f t="shared" si="13"/>
        <v>8.943089430894309E-2</v>
      </c>
      <c r="P25" s="18">
        <f t="shared" si="14"/>
        <v>6.9430894308943086E-2</v>
      </c>
      <c r="Q25" s="18">
        <f t="shared" si="6"/>
        <v>3.0569105691056905E-2</v>
      </c>
    </row>
    <row r="26" spans="1:17" ht="39.950000000000003" thickBot="1">
      <c r="A26" s="104" t="s">
        <v>231</v>
      </c>
      <c r="B26" s="92">
        <v>33</v>
      </c>
      <c r="C26" s="86">
        <f t="shared" si="7"/>
        <v>0.12992125984251968</v>
      </c>
      <c r="D26" s="86">
        <v>0.02</v>
      </c>
      <c r="E26" s="86">
        <v>0.14000000000000001</v>
      </c>
      <c r="F26" s="92">
        <v>17</v>
      </c>
      <c r="G26" s="86">
        <f t="shared" si="8"/>
        <v>6.910569105691057E-2</v>
      </c>
      <c r="H26" s="40">
        <v>0.02</v>
      </c>
      <c r="I26" s="40">
        <v>0.15</v>
      </c>
      <c r="J26" s="216"/>
      <c r="K26" s="17" t="str">
        <f t="shared" si="15"/>
        <v>Vous l’emmenez dans un centre de traitement d’Ébola pour recevoir un traitement</v>
      </c>
      <c r="L26" s="17">
        <f t="shared" si="10"/>
        <v>0.12992125984251968</v>
      </c>
      <c r="M26" s="17">
        <f t="shared" si="11"/>
        <v>0.10992125984251967</v>
      </c>
      <c r="N26" s="17">
        <f t="shared" si="12"/>
        <v>1.0078740157480337E-2</v>
      </c>
      <c r="O26" s="18">
        <f t="shared" si="13"/>
        <v>6.910569105691057E-2</v>
      </c>
      <c r="P26" s="18">
        <f t="shared" si="14"/>
        <v>4.9105691056910566E-2</v>
      </c>
      <c r="Q26" s="18">
        <f t="shared" si="6"/>
        <v>8.0894308943089424E-2</v>
      </c>
    </row>
    <row r="27" spans="1:17" ht="39.950000000000003" thickBot="1">
      <c r="A27" s="104" t="s">
        <v>232</v>
      </c>
      <c r="B27" s="92">
        <v>27</v>
      </c>
      <c r="C27" s="86">
        <f t="shared" si="7"/>
        <v>0.1062992125984252</v>
      </c>
      <c r="D27" s="86">
        <v>0.02</v>
      </c>
      <c r="E27" s="86">
        <v>0.06</v>
      </c>
      <c r="F27" s="92">
        <v>9</v>
      </c>
      <c r="G27" s="86">
        <f t="shared" si="8"/>
        <v>3.6585365853658534E-2</v>
      </c>
      <c r="H27" s="40">
        <v>0.03</v>
      </c>
      <c r="I27" s="40">
        <v>0.09</v>
      </c>
      <c r="J27" s="216"/>
      <c r="K27" s="17" t="str">
        <f t="shared" si="15"/>
        <v>Vous l’emmenez chez un tradipraticien/guérisseur pour qu’il y soit soigné</v>
      </c>
      <c r="L27" s="17">
        <f t="shared" si="10"/>
        <v>0.1062992125984252</v>
      </c>
      <c r="M27" s="17">
        <f t="shared" si="11"/>
        <v>8.6299212598425198E-2</v>
      </c>
      <c r="N27" s="17">
        <f t="shared" si="12"/>
        <v>-4.6299212598425205E-2</v>
      </c>
      <c r="O27" s="18">
        <f t="shared" si="13"/>
        <v>3.6585365853658534E-2</v>
      </c>
      <c r="P27" s="18">
        <f t="shared" si="14"/>
        <v>6.5853658536585355E-3</v>
      </c>
      <c r="Q27" s="18">
        <f t="shared" si="6"/>
        <v>5.3414634146341462E-2</v>
      </c>
    </row>
    <row r="28" spans="1:17" ht="27" thickBot="1">
      <c r="A28" s="104" t="s">
        <v>233</v>
      </c>
      <c r="B28" s="92">
        <v>27</v>
      </c>
      <c r="C28" s="86">
        <f t="shared" si="7"/>
        <v>0.1062992125984252</v>
      </c>
      <c r="D28" s="86">
        <v>0.02</v>
      </c>
      <c r="E28" s="86">
        <v>0.17</v>
      </c>
      <c r="F28" s="92">
        <v>40</v>
      </c>
      <c r="G28" s="86">
        <f t="shared" si="8"/>
        <v>0.16260162601626016</v>
      </c>
      <c r="H28" s="40">
        <v>0.03</v>
      </c>
      <c r="I28" s="40">
        <v>0.2</v>
      </c>
      <c r="J28" s="216"/>
      <c r="K28" s="17" t="str">
        <f t="shared" si="15"/>
        <v>Vous allez à la pharmacie pour acheter des médicaments</v>
      </c>
      <c r="L28" s="17">
        <f t="shared" si="10"/>
        <v>0.1062992125984252</v>
      </c>
      <c r="M28" s="17">
        <f t="shared" si="11"/>
        <v>8.6299212598425198E-2</v>
      </c>
      <c r="N28" s="17">
        <f t="shared" si="12"/>
        <v>6.370078740157481E-2</v>
      </c>
      <c r="O28" s="18">
        <f t="shared" si="13"/>
        <v>0.16260162601626016</v>
      </c>
      <c r="P28" s="18">
        <f t="shared" si="14"/>
        <v>0.13260162601626016</v>
      </c>
      <c r="Q28" s="18">
        <f t="shared" si="6"/>
        <v>3.7398373983739852E-2</v>
      </c>
    </row>
    <row r="29" spans="1:17" ht="15" thickBot="1">
      <c r="A29" s="105" t="s">
        <v>200</v>
      </c>
      <c r="B29" s="92">
        <v>28</v>
      </c>
      <c r="C29" s="86">
        <f t="shared" si="7"/>
        <v>0.11023622047244094</v>
      </c>
      <c r="D29" s="86">
        <v>0.02</v>
      </c>
      <c r="E29" s="86">
        <v>0.15</v>
      </c>
      <c r="F29" s="92">
        <v>21</v>
      </c>
      <c r="G29" s="86">
        <f t="shared" si="8"/>
        <v>8.5365853658536592E-2</v>
      </c>
      <c r="H29" s="40">
        <v>0.01</v>
      </c>
      <c r="I29" s="40">
        <v>0.16</v>
      </c>
      <c r="J29" s="216"/>
      <c r="K29" s="17" t="str">
        <f t="shared" si="15"/>
        <v>Vous ne faites rien</v>
      </c>
      <c r="L29" s="17">
        <f t="shared" si="10"/>
        <v>0.11023622047244094</v>
      </c>
      <c r="M29" s="17">
        <f t="shared" si="11"/>
        <v>9.0236220472440939E-2</v>
      </c>
      <c r="N29" s="17">
        <f t="shared" si="12"/>
        <v>3.9763779527559051E-2</v>
      </c>
      <c r="O29" s="18">
        <f t="shared" si="13"/>
        <v>8.5365853658536592E-2</v>
      </c>
      <c r="P29" s="18">
        <f t="shared" si="14"/>
        <v>7.5365853658536597E-2</v>
      </c>
      <c r="Q29" s="18">
        <f t="shared" si="6"/>
        <v>7.4634146341463412E-2</v>
      </c>
    </row>
    <row r="30" spans="1:17" ht="15" thickBot="1">
      <c r="A30" s="104" t="s">
        <v>213</v>
      </c>
      <c r="B30" s="92">
        <v>34</v>
      </c>
      <c r="C30" s="86">
        <f t="shared" si="7"/>
        <v>0.13385826771653545</v>
      </c>
      <c r="D30" s="86">
        <v>0.01</v>
      </c>
      <c r="E30" s="86">
        <v>0.19</v>
      </c>
      <c r="F30" s="92">
        <v>18</v>
      </c>
      <c r="G30" s="86">
        <f t="shared" si="8"/>
        <v>7.3170731707317069E-2</v>
      </c>
      <c r="H30" s="40">
        <v>0.01</v>
      </c>
      <c r="I30" s="40">
        <v>0.09</v>
      </c>
      <c r="J30" s="216" t="s">
        <v>214</v>
      </c>
      <c r="K30" s="17" t="str">
        <f t="shared" si="15"/>
        <v>Autre</v>
      </c>
      <c r="L30" s="17">
        <f t="shared" si="10"/>
        <v>0.13385826771653545</v>
      </c>
      <c r="M30" s="17">
        <f t="shared" si="11"/>
        <v>0.12385826771653545</v>
      </c>
      <c r="N30" s="17">
        <f t="shared" si="12"/>
        <v>5.6141732283464557E-2</v>
      </c>
      <c r="O30" s="18">
        <f t="shared" si="13"/>
        <v>7.3170731707317069E-2</v>
      </c>
      <c r="P30" s="18">
        <f t="shared" si="14"/>
        <v>6.3170731707317074E-2</v>
      </c>
      <c r="Q30" s="18">
        <f t="shared" si="6"/>
        <v>1.6829268292682928E-2</v>
      </c>
    </row>
    <row r="31" spans="1:17" ht="15" thickBot="1">
      <c r="A31" s="86" t="s">
        <v>159</v>
      </c>
      <c r="B31" s="108">
        <f>SUM(B20:B30)</f>
        <v>254</v>
      </c>
      <c r="C31" s="40"/>
      <c r="D31" s="42"/>
      <c r="E31" s="42"/>
      <c r="F31" s="41">
        <f>SUM(F20:F30)</f>
        <v>246</v>
      </c>
      <c r="G31" s="40">
        <f>SUM(G20:G30)</f>
        <v>0.99999999999999989</v>
      </c>
      <c r="H31" s="42"/>
      <c r="I31" s="42"/>
      <c r="J31" s="54">
        <f>B31+F31</f>
        <v>500</v>
      </c>
      <c r="K31" s="37" t="s">
        <v>159</v>
      </c>
      <c r="L31" s="17">
        <f>SUM(L20:L30)</f>
        <v>1</v>
      </c>
      <c r="M31" s="17"/>
      <c r="N31" s="36"/>
      <c r="O31" s="18">
        <f>SUM(O20:O30)</f>
        <v>0.99999999999999989</v>
      </c>
      <c r="P31" s="18"/>
      <c r="Q31" s="18"/>
    </row>
    <row r="33" spans="1:17" ht="22.5">
      <c r="A33" s="4" t="s">
        <v>234</v>
      </c>
      <c r="B33" s="216"/>
      <c r="C33" s="216"/>
      <c r="D33" s="216"/>
      <c r="E33" s="216"/>
      <c r="F33" s="216"/>
      <c r="G33" s="216"/>
      <c r="H33" s="216"/>
      <c r="I33" s="216"/>
      <c r="J33" s="216"/>
      <c r="K33" s="216"/>
      <c r="L33" s="216"/>
      <c r="M33" s="216"/>
      <c r="N33" s="216"/>
      <c r="O33" s="216"/>
      <c r="P33" s="216"/>
      <c r="Q33" s="216"/>
    </row>
    <row r="34" spans="1:17">
      <c r="A34" s="5" t="s">
        <v>235</v>
      </c>
      <c r="B34" s="216"/>
      <c r="C34" s="216"/>
      <c r="D34" s="216"/>
      <c r="E34" s="216"/>
      <c r="F34" s="216"/>
      <c r="G34" s="216"/>
      <c r="H34" s="216"/>
      <c r="I34" s="216"/>
      <c r="J34" s="216"/>
      <c r="K34" s="216"/>
      <c r="L34" s="216"/>
      <c r="M34" s="216"/>
      <c r="N34" s="216"/>
      <c r="O34" s="216"/>
      <c r="P34" s="216"/>
      <c r="Q34" s="216"/>
    </row>
    <row r="35" spans="1:17">
      <c r="A35" s="5" t="s">
        <v>236</v>
      </c>
      <c r="B35" s="216"/>
      <c r="C35" s="216"/>
      <c r="D35" s="216"/>
      <c r="E35" s="216"/>
      <c r="F35" s="216"/>
      <c r="G35" s="216"/>
      <c r="H35" s="216"/>
      <c r="I35" s="216"/>
      <c r="J35" s="216"/>
      <c r="K35" s="216"/>
      <c r="L35" s="216"/>
      <c r="M35" s="216"/>
      <c r="N35" s="216"/>
      <c r="O35" s="216"/>
      <c r="P35" s="216"/>
      <c r="Q35" s="216"/>
    </row>
    <row r="36" spans="1:17" ht="15" thickBot="1">
      <c r="A36" s="216"/>
      <c r="B36" s="216"/>
      <c r="C36" s="216"/>
      <c r="D36" s="216"/>
      <c r="E36" s="216"/>
      <c r="F36" s="216"/>
      <c r="G36" s="216"/>
      <c r="H36" s="216"/>
      <c r="I36" s="216"/>
      <c r="J36" s="216"/>
      <c r="K36" s="7"/>
      <c r="L36" s="224" t="s">
        <v>147</v>
      </c>
      <c r="M36" s="224"/>
      <c r="N36" s="224"/>
      <c r="O36" s="225" t="s">
        <v>148</v>
      </c>
      <c r="P36" s="225"/>
      <c r="Q36" s="225"/>
    </row>
    <row r="37" spans="1:17" ht="15" thickBot="1">
      <c r="A37" s="8" t="s">
        <v>149</v>
      </c>
      <c r="B37" s="228" t="s">
        <v>163</v>
      </c>
      <c r="C37" s="229"/>
      <c r="D37" s="91" t="s">
        <v>150</v>
      </c>
      <c r="E37" s="91" t="s">
        <v>151</v>
      </c>
      <c r="F37" s="228" t="s">
        <v>164</v>
      </c>
      <c r="G37" s="229"/>
      <c r="H37" s="91" t="s">
        <v>150</v>
      </c>
      <c r="I37" s="91" t="s">
        <v>151</v>
      </c>
      <c r="J37" s="216"/>
      <c r="K37" s="212" t="s">
        <v>149</v>
      </c>
      <c r="L37" s="11" t="str">
        <f>_xlfn.CONCAT("Homme", " ", "(N=", B48, ")")</f>
        <v>Homme (N=254)</v>
      </c>
      <c r="M37" s="212" t="s">
        <v>152</v>
      </c>
      <c r="N37" s="212" t="s">
        <v>153</v>
      </c>
      <c r="O37" s="12" t="str">
        <f>_xlfn.CONCAT("Femme", " ", "(N=", F48, ")")</f>
        <v>Femme (N=246)</v>
      </c>
      <c r="P37" s="213" t="s">
        <v>152</v>
      </c>
      <c r="Q37" s="213" t="s">
        <v>153</v>
      </c>
    </row>
    <row r="38" spans="1:17" ht="66" customHeight="1" thickBot="1">
      <c r="A38" s="109" t="s">
        <v>237</v>
      </c>
      <c r="B38" s="92">
        <v>14</v>
      </c>
      <c r="C38" s="86">
        <f t="shared" ref="C38:C47" si="16">B38/$B$48</f>
        <v>5.5118110236220472E-2</v>
      </c>
      <c r="D38" s="86">
        <v>0.05</v>
      </c>
      <c r="E38" s="86">
        <v>0.1</v>
      </c>
      <c r="F38" s="92">
        <v>54</v>
      </c>
      <c r="G38" s="86">
        <f t="shared" ref="G38:G47" si="17">F38/$F$48</f>
        <v>0.21951219512195122</v>
      </c>
      <c r="H38" s="86">
        <v>0.2</v>
      </c>
      <c r="I38" s="86">
        <v>0.28999999999999998</v>
      </c>
      <c r="J38" s="216"/>
      <c r="K38" s="17" t="str">
        <f>A38</f>
        <v xml:space="preserve">Vous alertez les autorités locales </v>
      </c>
      <c r="L38" s="17">
        <f>C38</f>
        <v>5.5118110236220472E-2</v>
      </c>
      <c r="M38" s="17">
        <f>C38-D38</f>
        <v>5.1181102362204689E-3</v>
      </c>
      <c r="N38" s="17">
        <f>E38-C38</f>
        <v>4.4881889763779534E-2</v>
      </c>
      <c r="O38" s="18">
        <f>G38</f>
        <v>0.21951219512195122</v>
      </c>
      <c r="P38" s="18">
        <f>G38-H38</f>
        <v>1.9512195121951209E-2</v>
      </c>
      <c r="Q38" s="18">
        <f t="shared" ref="Q38:Q47" si="18">I38-G38</f>
        <v>7.048780487804876E-2</v>
      </c>
    </row>
    <row r="39" spans="1:17" ht="27" thickBot="1">
      <c r="A39" s="109" t="s">
        <v>238</v>
      </c>
      <c r="B39" s="92">
        <v>22</v>
      </c>
      <c r="C39" s="86">
        <f t="shared" si="16"/>
        <v>8.6614173228346455E-2</v>
      </c>
      <c r="D39" s="86">
        <v>7.0000000000000007E-2</v>
      </c>
      <c r="E39" s="86">
        <v>0.11</v>
      </c>
      <c r="F39" s="92">
        <v>40</v>
      </c>
      <c r="G39" s="86">
        <f t="shared" si="17"/>
        <v>0.16260162601626016</v>
      </c>
      <c r="H39" s="86">
        <v>7.0000000000000007E-2</v>
      </c>
      <c r="I39" s="86">
        <v>0.18</v>
      </c>
      <c r="J39" s="216"/>
      <c r="K39" s="17" t="str">
        <f t="shared" ref="K39:K47" si="19">A39</f>
        <v xml:space="preserve">Vous informez un responsable de la communauté locale de cette situation </v>
      </c>
      <c r="L39" s="17">
        <f t="shared" ref="L39:L47" si="20">C39</f>
        <v>8.6614173228346455E-2</v>
      </c>
      <c r="M39" s="17">
        <f t="shared" ref="M39:M47" si="21">C39-D39</f>
        <v>1.6614173228346449E-2</v>
      </c>
      <c r="N39" s="17">
        <f>E39-C39</f>
        <v>2.3385826771653545E-2</v>
      </c>
      <c r="O39" s="18">
        <f t="shared" ref="O39:O47" si="22">G39</f>
        <v>0.16260162601626016</v>
      </c>
      <c r="P39" s="18">
        <f t="shared" ref="P39:P47" si="23">G39-H39</f>
        <v>9.2601626016260152E-2</v>
      </c>
      <c r="Q39" s="18">
        <f t="shared" si="18"/>
        <v>1.7398373983739834E-2</v>
      </c>
    </row>
    <row r="40" spans="1:17" ht="39.950000000000003" thickBot="1">
      <c r="A40" s="109" t="s">
        <v>239</v>
      </c>
      <c r="B40" s="92">
        <v>5</v>
      </c>
      <c r="C40" s="86">
        <f t="shared" si="16"/>
        <v>1.968503937007874E-2</v>
      </c>
      <c r="D40" s="86">
        <v>0.01</v>
      </c>
      <c r="E40" s="86">
        <v>0.1</v>
      </c>
      <c r="F40" s="92">
        <v>6</v>
      </c>
      <c r="G40" s="86">
        <f t="shared" si="17"/>
        <v>2.4390243902439025E-2</v>
      </c>
      <c r="H40" s="86">
        <v>0.01</v>
      </c>
      <c r="I40" s="86">
        <v>0.04</v>
      </c>
      <c r="J40" s="216"/>
      <c r="K40" s="17" t="str">
        <f t="shared" si="19"/>
        <v>Vous encouragez le membre de la communauté à participer à la recherche de contacts</v>
      </c>
      <c r="L40" s="17">
        <f t="shared" si="20"/>
        <v>1.968503937007874E-2</v>
      </c>
      <c r="M40" s="17">
        <f t="shared" si="21"/>
        <v>9.6850393700787397E-3</v>
      </c>
      <c r="N40" s="17">
        <f t="shared" ref="N40:N47" si="24">E40-C40</f>
        <v>8.0314960629921273E-2</v>
      </c>
      <c r="O40" s="18">
        <f t="shared" si="22"/>
        <v>2.4390243902439025E-2</v>
      </c>
      <c r="P40" s="18">
        <f t="shared" si="23"/>
        <v>1.4390243902439025E-2</v>
      </c>
      <c r="Q40" s="18">
        <f t="shared" si="18"/>
        <v>1.5609756097560976E-2</v>
      </c>
    </row>
    <row r="41" spans="1:17" ht="27" thickBot="1">
      <c r="A41" s="109" t="s">
        <v>240</v>
      </c>
      <c r="B41" s="92">
        <v>33</v>
      </c>
      <c r="C41" s="86">
        <f t="shared" si="16"/>
        <v>0.12992125984251968</v>
      </c>
      <c r="D41" s="86">
        <v>0.05</v>
      </c>
      <c r="E41" s="86">
        <v>0.19</v>
      </c>
      <c r="F41" s="92">
        <v>25</v>
      </c>
      <c r="G41" s="86">
        <f t="shared" si="17"/>
        <v>0.1016260162601626</v>
      </c>
      <c r="H41" s="86">
        <v>0.01</v>
      </c>
      <c r="I41" s="86">
        <v>0.16</v>
      </c>
      <c r="J41" s="216"/>
      <c r="K41" s="17" t="str">
        <f t="shared" si="19"/>
        <v>Vous encouragez les contacts étroits à participer à la recherche de contacts</v>
      </c>
      <c r="L41" s="17">
        <f>C41</f>
        <v>0.12992125984251968</v>
      </c>
      <c r="M41" s="17">
        <f t="shared" si="21"/>
        <v>7.9921259842519674E-2</v>
      </c>
      <c r="N41" s="17">
        <f>E41-C41</f>
        <v>6.0078740157480326E-2</v>
      </c>
      <c r="O41" s="18">
        <f t="shared" si="22"/>
        <v>0.1016260162601626</v>
      </c>
      <c r="P41" s="18">
        <f t="shared" si="23"/>
        <v>9.1626016260162604E-2</v>
      </c>
      <c r="Q41" s="18">
        <f t="shared" si="18"/>
        <v>5.8373983739837404E-2</v>
      </c>
    </row>
    <row r="42" spans="1:17" ht="27" thickBot="1">
      <c r="A42" s="109" t="s">
        <v>241</v>
      </c>
      <c r="B42" s="92">
        <v>24</v>
      </c>
      <c r="C42" s="86">
        <f t="shared" si="16"/>
        <v>9.4488188976377951E-2</v>
      </c>
      <c r="D42" s="86">
        <v>0.03</v>
      </c>
      <c r="E42" s="86">
        <v>0.11</v>
      </c>
      <c r="F42" s="92">
        <v>10</v>
      </c>
      <c r="G42" s="86">
        <f t="shared" si="17"/>
        <v>4.065040650406504E-2</v>
      </c>
      <c r="H42" s="86">
        <v>0.01</v>
      </c>
      <c r="I42" s="86">
        <v>0.12</v>
      </c>
      <c r="J42" s="216"/>
      <c r="K42" s="17" t="str">
        <f t="shared" si="19"/>
        <v xml:space="preserve">Vous l’encouragez à se faire soigner dans une formation sanitaire </v>
      </c>
      <c r="L42" s="17">
        <f t="shared" si="20"/>
        <v>9.4488188976377951E-2</v>
      </c>
      <c r="M42" s="17">
        <f t="shared" si="21"/>
        <v>6.4488188976377953E-2</v>
      </c>
      <c r="N42" s="17">
        <f t="shared" si="24"/>
        <v>1.5511811023622049E-2</v>
      </c>
      <c r="O42" s="18">
        <f t="shared" si="22"/>
        <v>4.065040650406504E-2</v>
      </c>
      <c r="P42" s="18">
        <f t="shared" si="23"/>
        <v>3.0650406504065038E-2</v>
      </c>
      <c r="Q42" s="18">
        <f t="shared" si="18"/>
        <v>7.9349593495934956E-2</v>
      </c>
    </row>
    <row r="43" spans="1:17" ht="27" thickBot="1">
      <c r="A43" s="109" t="s">
        <v>242</v>
      </c>
      <c r="B43" s="92">
        <v>39</v>
      </c>
      <c r="C43" s="86">
        <f t="shared" si="16"/>
        <v>0.15354330708661418</v>
      </c>
      <c r="D43" s="86">
        <v>0.13</v>
      </c>
      <c r="E43" s="86">
        <v>0.16</v>
      </c>
      <c r="F43" s="92">
        <v>30</v>
      </c>
      <c r="G43" s="86">
        <f t="shared" si="17"/>
        <v>0.12195121951219512</v>
      </c>
      <c r="H43" s="86">
        <v>0.02</v>
      </c>
      <c r="I43" s="86">
        <v>0.17</v>
      </c>
      <c r="J43" s="216"/>
      <c r="K43" s="17" t="str">
        <f t="shared" si="19"/>
        <v xml:space="preserve">Vous l’encouragez à se faire soigner dans un établissement de santé privé </v>
      </c>
      <c r="L43" s="17">
        <f t="shared" si="20"/>
        <v>0.15354330708661418</v>
      </c>
      <c r="M43" s="17">
        <f>C43-D43</f>
        <v>2.3543307086614174E-2</v>
      </c>
      <c r="N43" s="17">
        <f t="shared" si="24"/>
        <v>6.4566929133858253E-3</v>
      </c>
      <c r="O43" s="18">
        <f t="shared" si="22"/>
        <v>0.12195121951219512</v>
      </c>
      <c r="P43" s="18">
        <f t="shared" si="23"/>
        <v>0.10195121951219512</v>
      </c>
      <c r="Q43" s="18">
        <f t="shared" si="18"/>
        <v>4.8048780487804893E-2</v>
      </c>
    </row>
    <row r="44" spans="1:17" ht="27" thickBot="1">
      <c r="A44" s="109" t="s">
        <v>243</v>
      </c>
      <c r="B44" s="92">
        <v>31</v>
      </c>
      <c r="C44" s="86">
        <f t="shared" si="16"/>
        <v>0.12204724409448819</v>
      </c>
      <c r="D44" s="86">
        <v>0.02</v>
      </c>
      <c r="E44" s="86">
        <v>0.19</v>
      </c>
      <c r="F44" s="92">
        <v>34</v>
      </c>
      <c r="G44" s="86">
        <f t="shared" si="17"/>
        <v>0.13821138211382114</v>
      </c>
      <c r="H44" s="86">
        <v>0.02</v>
      </c>
      <c r="I44" s="86">
        <v>0.18</v>
      </c>
      <c r="J44" s="216"/>
      <c r="K44" s="17" t="str">
        <f t="shared" si="19"/>
        <v>Vous l’encouragez à se faire soigner auprès d’un tradipraticien/guérisseur</v>
      </c>
      <c r="L44" s="17">
        <f t="shared" si="20"/>
        <v>0.12204724409448819</v>
      </c>
      <c r="M44" s="17">
        <f t="shared" si="21"/>
        <v>0.10204724409448819</v>
      </c>
      <c r="N44" s="17">
        <f t="shared" si="24"/>
        <v>6.7952755905511808E-2</v>
      </c>
      <c r="O44" s="18">
        <f t="shared" si="22"/>
        <v>0.13821138211382114</v>
      </c>
      <c r="P44" s="18">
        <f t="shared" si="23"/>
        <v>0.11821138211382114</v>
      </c>
      <c r="Q44" s="18">
        <f t="shared" si="18"/>
        <v>4.1788617886178853E-2</v>
      </c>
    </row>
    <row r="45" spans="1:17" ht="15" thickBot="1">
      <c r="A45" s="109" t="s">
        <v>233</v>
      </c>
      <c r="B45" s="92">
        <v>31</v>
      </c>
      <c r="C45" s="86">
        <f t="shared" si="16"/>
        <v>0.12204724409448819</v>
      </c>
      <c r="D45" s="86">
        <v>0.02</v>
      </c>
      <c r="E45" s="86">
        <v>0.15</v>
      </c>
      <c r="F45" s="92">
        <v>31</v>
      </c>
      <c r="G45" s="86">
        <f t="shared" si="17"/>
        <v>0.12601626016260162</v>
      </c>
      <c r="H45" s="86">
        <v>0.03</v>
      </c>
      <c r="I45" s="86">
        <v>0.18</v>
      </c>
      <c r="J45" s="216"/>
      <c r="K45" s="17" t="str">
        <f t="shared" si="19"/>
        <v>Vous ne faites rien</v>
      </c>
      <c r="L45" s="17">
        <f t="shared" si="20"/>
        <v>0.12204724409448819</v>
      </c>
      <c r="M45" s="17">
        <f t="shared" si="21"/>
        <v>0.10204724409448819</v>
      </c>
      <c r="N45" s="17">
        <f t="shared" si="24"/>
        <v>2.79527559055118E-2</v>
      </c>
      <c r="O45" s="18">
        <f t="shared" si="22"/>
        <v>0.12601626016260162</v>
      </c>
      <c r="P45" s="18">
        <f t="shared" si="23"/>
        <v>9.6016260162601619E-2</v>
      </c>
      <c r="Q45" s="18">
        <f t="shared" si="18"/>
        <v>5.3983739837398376E-2</v>
      </c>
    </row>
    <row r="46" spans="1:17" ht="15" thickBot="1">
      <c r="A46" s="71" t="s">
        <v>200</v>
      </c>
      <c r="B46" s="92">
        <v>39</v>
      </c>
      <c r="C46" s="86">
        <f t="shared" si="16"/>
        <v>0.15354330708661418</v>
      </c>
      <c r="D46" s="86">
        <v>0.12</v>
      </c>
      <c r="E46" s="86">
        <v>0.19</v>
      </c>
      <c r="F46" s="92">
        <v>3</v>
      </c>
      <c r="G46" s="86">
        <f t="shared" si="17"/>
        <v>1.2195121951219513E-2</v>
      </c>
      <c r="H46" s="86">
        <v>0</v>
      </c>
      <c r="I46" s="86">
        <v>0.06</v>
      </c>
      <c r="J46" s="216"/>
      <c r="K46" s="17" t="str">
        <f t="shared" si="19"/>
        <v>Autre</v>
      </c>
      <c r="L46" s="17">
        <f t="shared" si="20"/>
        <v>0.15354330708661418</v>
      </c>
      <c r="M46" s="17">
        <f t="shared" si="21"/>
        <v>3.3543307086614182E-2</v>
      </c>
      <c r="N46" s="17">
        <f t="shared" si="24"/>
        <v>3.6456692913385824E-2</v>
      </c>
      <c r="O46" s="18">
        <f t="shared" si="22"/>
        <v>1.2195121951219513E-2</v>
      </c>
      <c r="P46" s="18">
        <f t="shared" si="23"/>
        <v>1.2195121951219513E-2</v>
      </c>
      <c r="Q46" s="18">
        <f t="shared" si="18"/>
        <v>4.7804878048780489E-2</v>
      </c>
    </row>
    <row r="47" spans="1:17" ht="15" thickBot="1">
      <c r="A47" s="71" t="s">
        <v>213</v>
      </c>
      <c r="B47" s="92">
        <v>16</v>
      </c>
      <c r="C47" s="86">
        <f t="shared" si="16"/>
        <v>6.2992125984251968E-2</v>
      </c>
      <c r="D47" s="86">
        <v>0.02</v>
      </c>
      <c r="E47" s="86">
        <v>0.09</v>
      </c>
      <c r="F47" s="92">
        <v>13</v>
      </c>
      <c r="G47" s="86">
        <f t="shared" si="17"/>
        <v>5.2845528455284556E-2</v>
      </c>
      <c r="H47" s="86">
        <v>0.03</v>
      </c>
      <c r="I47" s="86">
        <v>0.08</v>
      </c>
      <c r="J47" s="216" t="s">
        <v>158</v>
      </c>
      <c r="K47" s="17" t="str">
        <f t="shared" si="19"/>
        <v>Je ne sais pas</v>
      </c>
      <c r="L47" s="17">
        <f t="shared" si="20"/>
        <v>6.2992125984251968E-2</v>
      </c>
      <c r="M47" s="17">
        <f t="shared" si="21"/>
        <v>4.2992125984251964E-2</v>
      </c>
      <c r="N47" s="17">
        <f t="shared" si="24"/>
        <v>2.7007874015748029E-2</v>
      </c>
      <c r="O47" s="18">
        <f t="shared" si="22"/>
        <v>5.2845528455284556E-2</v>
      </c>
      <c r="P47" s="18">
        <f t="shared" si="23"/>
        <v>2.2845528455284557E-2</v>
      </c>
      <c r="Q47" s="18">
        <f t="shared" si="18"/>
        <v>2.7154471544715446E-2</v>
      </c>
    </row>
    <row r="48" spans="1:17" ht="15" thickBot="1">
      <c r="A48" s="110" t="s">
        <v>159</v>
      </c>
      <c r="B48" s="92">
        <f>SUM(B38:B47)</f>
        <v>254</v>
      </c>
      <c r="C48" s="38"/>
      <c r="D48" s="38"/>
      <c r="E48" s="27"/>
      <c r="F48" s="43">
        <f>SUM(F38:F47)</f>
        <v>246</v>
      </c>
      <c r="G48" s="23"/>
      <c r="H48" s="23"/>
      <c r="I48" s="23"/>
      <c r="J48" s="54">
        <f>B48+F48</f>
        <v>500</v>
      </c>
      <c r="K48" s="37" t="s">
        <v>159</v>
      </c>
      <c r="L48" s="17">
        <f>SUM(L38:L47)</f>
        <v>0.99999999999999989</v>
      </c>
      <c r="M48" s="17"/>
      <c r="N48" s="36"/>
      <c r="O48" s="18">
        <f>SUM(O38:O47)</f>
        <v>0.99999999999999989</v>
      </c>
      <c r="P48" s="18"/>
      <c r="Q48" s="18"/>
    </row>
    <row r="50" spans="1:17" ht="22.5">
      <c r="A50" s="4" t="s">
        <v>244</v>
      </c>
      <c r="B50" s="216"/>
      <c r="C50" s="216"/>
      <c r="D50" s="216"/>
      <c r="E50" s="216"/>
      <c r="F50" s="216"/>
      <c r="G50" s="216"/>
      <c r="H50" s="216"/>
      <c r="I50" s="216"/>
      <c r="J50" s="216"/>
      <c r="K50" s="216"/>
      <c r="L50" s="216"/>
      <c r="M50" s="216"/>
      <c r="N50" s="216"/>
      <c r="O50" s="216"/>
      <c r="P50" s="216"/>
      <c r="Q50" s="216"/>
    </row>
    <row r="51" spans="1:17">
      <c r="A51" t="s">
        <v>245</v>
      </c>
      <c r="B51" s="216"/>
      <c r="C51" s="216"/>
      <c r="D51" s="216"/>
      <c r="E51" s="216"/>
      <c r="F51" s="216"/>
      <c r="G51" s="216"/>
      <c r="H51" s="216"/>
      <c r="I51" s="216"/>
      <c r="J51" s="216"/>
      <c r="K51" s="216"/>
      <c r="L51" s="216"/>
      <c r="M51" s="216"/>
      <c r="N51" s="216"/>
      <c r="O51" s="216"/>
      <c r="P51" s="216"/>
      <c r="Q51" s="216"/>
    </row>
    <row r="52" spans="1:17">
      <c r="A52" s="5" t="s">
        <v>246</v>
      </c>
      <c r="B52" s="216"/>
      <c r="C52" s="216"/>
      <c r="D52" s="216"/>
      <c r="E52" s="216"/>
      <c r="F52" s="216"/>
      <c r="G52" s="216"/>
      <c r="H52" s="216"/>
      <c r="I52" s="216"/>
      <c r="J52" s="216"/>
      <c r="K52" s="216"/>
      <c r="L52" s="216"/>
      <c r="M52" s="216"/>
      <c r="N52" s="216"/>
      <c r="O52" s="216"/>
      <c r="P52" s="216"/>
      <c r="Q52" s="216"/>
    </row>
    <row r="53" spans="1:17" ht="15" thickBot="1">
      <c r="A53" s="216"/>
      <c r="B53" s="216"/>
      <c r="C53" s="216"/>
      <c r="D53" s="216"/>
      <c r="E53" s="216"/>
      <c r="F53" s="216"/>
      <c r="G53" s="216"/>
      <c r="H53" s="216"/>
      <c r="I53" s="216"/>
      <c r="J53" s="216"/>
      <c r="K53" s="7"/>
      <c r="L53" s="212" t="s">
        <v>147</v>
      </c>
      <c r="M53" s="212"/>
      <c r="N53" s="25"/>
      <c r="O53" s="213" t="s">
        <v>148</v>
      </c>
      <c r="P53" s="213"/>
      <c r="Q53" s="213"/>
    </row>
    <row r="54" spans="1:17" ht="15" customHeight="1" thickBot="1">
      <c r="A54" s="8" t="s">
        <v>149</v>
      </c>
      <c r="B54" s="217" t="s">
        <v>163</v>
      </c>
      <c r="C54" s="218"/>
      <c r="D54" s="9" t="s">
        <v>150</v>
      </c>
      <c r="E54" s="9" t="s">
        <v>151</v>
      </c>
      <c r="F54" s="217" t="s">
        <v>164</v>
      </c>
      <c r="G54" s="218"/>
      <c r="H54" s="9" t="s">
        <v>150</v>
      </c>
      <c r="I54" s="9" t="s">
        <v>151</v>
      </c>
      <c r="J54" s="216"/>
      <c r="K54" s="212" t="s">
        <v>149</v>
      </c>
      <c r="L54" s="11" t="str">
        <f>_xlfn.CONCAT("Homme", " ", "(N=", B58, ")")</f>
        <v>Homme (N=254)</v>
      </c>
      <c r="M54" s="212" t="s">
        <v>152</v>
      </c>
      <c r="N54" s="25" t="s">
        <v>153</v>
      </c>
      <c r="O54" s="12" t="str">
        <f>_xlfn.CONCAT("Femme", " ", "(N=", F58, ")")</f>
        <v>Femme (N=246)</v>
      </c>
      <c r="P54" s="213" t="s">
        <v>152</v>
      </c>
      <c r="Q54" s="213" t="s">
        <v>153</v>
      </c>
    </row>
    <row r="55" spans="1:17" ht="27" customHeight="1" thickBot="1">
      <c r="A55" s="13" t="s">
        <v>211</v>
      </c>
      <c r="B55" s="33">
        <v>107</v>
      </c>
      <c r="C55" s="34">
        <f>B55/$B$58</f>
        <v>0.42125984251968501</v>
      </c>
      <c r="D55" s="34">
        <v>0.4</v>
      </c>
      <c r="E55" s="34">
        <v>0.52</v>
      </c>
      <c r="F55" s="23">
        <v>191</v>
      </c>
      <c r="G55" s="34">
        <f>F55/$F$58</f>
        <v>0.77642276422764223</v>
      </c>
      <c r="H55" s="34">
        <v>0.6</v>
      </c>
      <c r="I55" s="34">
        <v>0.81</v>
      </c>
      <c r="J55" s="216"/>
      <c r="K55" s="35" t="s">
        <v>211</v>
      </c>
      <c r="L55" s="17">
        <f>C55</f>
        <v>0.42125984251968501</v>
      </c>
      <c r="M55" s="17">
        <f>C55-D55</f>
        <v>2.1259842519684991E-2</v>
      </c>
      <c r="N55" s="36">
        <f>E55-C55</f>
        <v>9.8740157480315005E-2</v>
      </c>
      <c r="O55" s="18">
        <f t="shared" ref="O55:O57" si="25">G55</f>
        <v>0.77642276422764223</v>
      </c>
      <c r="P55" s="18">
        <f>G55-H55</f>
        <v>0.17642276422764225</v>
      </c>
      <c r="Q55" s="18">
        <f>I55-G55</f>
        <v>3.3577235772357827E-2</v>
      </c>
    </row>
    <row r="56" spans="1:17" ht="15" thickBot="1">
      <c r="A56" s="46" t="s">
        <v>212</v>
      </c>
      <c r="B56" s="33">
        <v>97</v>
      </c>
      <c r="C56" s="34">
        <f t="shared" ref="C56:C57" si="26">B56/$B$58</f>
        <v>0.38188976377952755</v>
      </c>
      <c r="D56" s="34">
        <v>0.22</v>
      </c>
      <c r="E56" s="34">
        <v>0.41</v>
      </c>
      <c r="F56" s="23">
        <v>38</v>
      </c>
      <c r="G56" s="34">
        <f t="shared" ref="G56:G57" si="27">F56/$F$58</f>
        <v>0.15447154471544716</v>
      </c>
      <c r="H56" s="34">
        <v>0.09</v>
      </c>
      <c r="I56" s="34">
        <v>0.2</v>
      </c>
      <c r="J56" s="216"/>
      <c r="K56" s="35" t="s">
        <v>212</v>
      </c>
      <c r="L56" s="17">
        <f t="shared" ref="L56:L57" si="28">C56</f>
        <v>0.38188976377952755</v>
      </c>
      <c r="M56" s="17">
        <f t="shared" ref="M56:M57" si="29">C56-D56</f>
        <v>0.16188976377952755</v>
      </c>
      <c r="N56" s="36">
        <f t="shared" ref="N56:N57" si="30">E56-C56</f>
        <v>2.8110236220472429E-2</v>
      </c>
      <c r="O56" s="18">
        <f t="shared" si="25"/>
        <v>0.15447154471544716</v>
      </c>
      <c r="P56" s="18">
        <f t="shared" ref="P56:P57" si="31">G56-H56</f>
        <v>6.4471544715447165E-2</v>
      </c>
      <c r="Q56" s="18">
        <f t="shared" ref="Q56:Q57" si="32">I56-G56</f>
        <v>4.5528455284552849E-2</v>
      </c>
    </row>
    <row r="57" spans="1:17" ht="15" thickBot="1">
      <c r="A57" s="45" t="s">
        <v>213</v>
      </c>
      <c r="B57" s="33">
        <v>50</v>
      </c>
      <c r="C57" s="34">
        <f t="shared" si="26"/>
        <v>0.19685039370078741</v>
      </c>
      <c r="D57" s="34">
        <v>0.16</v>
      </c>
      <c r="E57" s="34">
        <v>0.25</v>
      </c>
      <c r="F57" s="23">
        <v>17</v>
      </c>
      <c r="G57" s="34">
        <f t="shared" si="27"/>
        <v>6.910569105691057E-2</v>
      </c>
      <c r="H57" s="34">
        <v>0.01</v>
      </c>
      <c r="I57" s="34">
        <v>0.1</v>
      </c>
      <c r="J57" s="44" t="s">
        <v>214</v>
      </c>
      <c r="K57" s="35" t="str">
        <f>A57</f>
        <v>Je ne sais pas</v>
      </c>
      <c r="L57" s="17">
        <f t="shared" si="28"/>
        <v>0.19685039370078741</v>
      </c>
      <c r="M57" s="17">
        <f t="shared" si="29"/>
        <v>3.6850393700787409E-2</v>
      </c>
      <c r="N57" s="36">
        <f t="shared" si="30"/>
        <v>5.3149606299212587E-2</v>
      </c>
      <c r="O57" s="18">
        <f t="shared" si="25"/>
        <v>6.910569105691057E-2</v>
      </c>
      <c r="P57" s="18">
        <f t="shared" si="31"/>
        <v>5.9105691056910568E-2</v>
      </c>
      <c r="Q57" s="18">
        <f t="shared" si="32"/>
        <v>3.0894308943089435E-2</v>
      </c>
    </row>
    <row r="58" spans="1:17" ht="15" thickBot="1">
      <c r="A58" s="19" t="s">
        <v>159</v>
      </c>
      <c r="B58" s="33">
        <f>SUM(B55:B57)</f>
        <v>254</v>
      </c>
      <c r="C58" s="39"/>
      <c r="D58" s="39"/>
      <c r="E58" s="39"/>
      <c r="F58" s="33">
        <f>SUM(F55:F57)</f>
        <v>246</v>
      </c>
      <c r="G58" s="39"/>
      <c r="H58" s="23"/>
      <c r="I58" s="39"/>
      <c r="J58" s="216">
        <f>SUM(B58+F58)</f>
        <v>500</v>
      </c>
      <c r="K58" s="37" t="s">
        <v>159</v>
      </c>
      <c r="L58" s="17">
        <f>SUM(L55:L57)</f>
        <v>0.99999999999999989</v>
      </c>
      <c r="M58" s="17"/>
      <c r="N58" s="36"/>
      <c r="O58" s="18">
        <f>SUM(O55:O57)</f>
        <v>1</v>
      </c>
      <c r="P58" s="18"/>
      <c r="Q58" s="18"/>
    </row>
    <row r="60" spans="1:17" ht="22.5">
      <c r="A60" s="4" t="s">
        <v>247</v>
      </c>
      <c r="B60" s="216"/>
      <c r="C60" s="216"/>
      <c r="D60" s="216"/>
      <c r="E60" s="216"/>
      <c r="F60" s="216"/>
      <c r="G60" s="216"/>
      <c r="H60" s="216"/>
      <c r="I60" s="216"/>
      <c r="J60" s="216"/>
      <c r="K60" s="216"/>
      <c r="L60" s="216"/>
      <c r="M60" s="216"/>
      <c r="N60" s="216"/>
      <c r="O60" s="216"/>
      <c r="P60" s="216"/>
      <c r="Q60" s="216"/>
    </row>
    <row r="61" spans="1:17">
      <c r="A61" t="s">
        <v>248</v>
      </c>
      <c r="B61" s="216"/>
      <c r="C61" s="216"/>
      <c r="D61" s="216"/>
      <c r="E61" s="216"/>
      <c r="F61" s="216"/>
      <c r="G61" s="216"/>
      <c r="H61" s="216"/>
      <c r="I61" s="216"/>
      <c r="J61" s="216"/>
      <c r="K61" s="216"/>
      <c r="L61" s="216"/>
      <c r="M61" s="216"/>
      <c r="N61" s="216"/>
      <c r="O61" s="216"/>
      <c r="P61" s="216"/>
      <c r="Q61" s="216"/>
    </row>
    <row r="62" spans="1:17">
      <c r="A62" s="5" t="s">
        <v>249</v>
      </c>
      <c r="B62" s="216"/>
      <c r="C62" s="216"/>
      <c r="D62" s="216"/>
      <c r="E62" s="216"/>
      <c r="F62" s="216"/>
      <c r="G62" s="216"/>
      <c r="H62" s="216"/>
      <c r="I62" s="216"/>
      <c r="J62" s="216"/>
      <c r="K62" s="216"/>
      <c r="L62" s="216"/>
      <c r="M62" s="216"/>
      <c r="N62" s="216"/>
      <c r="O62" s="216"/>
      <c r="P62" s="216"/>
      <c r="Q62" s="216"/>
    </row>
    <row r="63" spans="1:17" ht="15" thickBot="1">
      <c r="A63" s="216"/>
      <c r="B63" s="216"/>
      <c r="C63" s="216"/>
      <c r="D63" s="216"/>
      <c r="E63" s="216"/>
      <c r="F63" s="216"/>
      <c r="G63" s="216"/>
      <c r="H63" s="216"/>
      <c r="I63" s="216"/>
      <c r="J63" s="216"/>
      <c r="K63" s="7"/>
      <c r="L63" s="212" t="s">
        <v>147</v>
      </c>
      <c r="M63" s="212"/>
      <c r="N63" s="25"/>
      <c r="O63" s="213" t="s">
        <v>148</v>
      </c>
      <c r="P63" s="213"/>
      <c r="Q63" s="213"/>
    </row>
    <row r="64" spans="1:17" ht="15" thickBot="1">
      <c r="A64" s="8" t="s">
        <v>149</v>
      </c>
      <c r="B64" s="217" t="s">
        <v>163</v>
      </c>
      <c r="C64" s="218"/>
      <c r="D64" s="9" t="s">
        <v>150</v>
      </c>
      <c r="E64" s="9" t="s">
        <v>151</v>
      </c>
      <c r="F64" s="217" t="s">
        <v>164</v>
      </c>
      <c r="G64" s="218"/>
      <c r="H64" s="9" t="s">
        <v>150</v>
      </c>
      <c r="I64" s="9" t="s">
        <v>151</v>
      </c>
      <c r="J64" s="216"/>
      <c r="K64" s="212" t="s">
        <v>149</v>
      </c>
      <c r="L64" s="11" t="str">
        <f>_xlfn.CONCAT("Homme", " ", "(N=", B67, ")")</f>
        <v>Homme (N=107)</v>
      </c>
      <c r="M64" s="212" t="s">
        <v>152</v>
      </c>
      <c r="N64" s="25" t="s">
        <v>153</v>
      </c>
      <c r="O64" s="12" t="str">
        <f>_xlfn.CONCAT("Femme", " ", "(N=", F67, ")")</f>
        <v>Femme (N=191)</v>
      </c>
      <c r="P64" s="213" t="s">
        <v>152</v>
      </c>
      <c r="Q64" s="213" t="s">
        <v>153</v>
      </c>
    </row>
    <row r="65" spans="1:17" ht="15" thickBot="1">
      <c r="A65" s="13" t="s">
        <v>250</v>
      </c>
      <c r="B65" s="33">
        <v>56</v>
      </c>
      <c r="C65" s="34">
        <f>B65/$B$67</f>
        <v>0.52336448598130836</v>
      </c>
      <c r="D65" s="34">
        <v>0.51</v>
      </c>
      <c r="E65" s="34">
        <v>0.64</v>
      </c>
      <c r="F65" s="23">
        <v>85</v>
      </c>
      <c r="G65" s="34">
        <f>F65/$F$67</f>
        <v>0.44502617801047123</v>
      </c>
      <c r="H65" s="34">
        <v>0.4</v>
      </c>
      <c r="I65" s="34">
        <v>0.48</v>
      </c>
      <c r="J65" s="216"/>
      <c r="K65" s="35" t="str">
        <f>A65</f>
        <v xml:space="preserve">Une bonne pratique </v>
      </c>
      <c r="L65" s="17">
        <f>C65</f>
        <v>0.52336448598130836</v>
      </c>
      <c r="M65" s="17">
        <f>C65-D65</f>
        <v>1.3364485981308349E-2</v>
      </c>
      <c r="N65" s="36">
        <f>E65-C65</f>
        <v>0.11663551401869166</v>
      </c>
      <c r="O65" s="18">
        <f t="shared" ref="O65:O66" si="33">G65</f>
        <v>0.44502617801047123</v>
      </c>
      <c r="P65" s="18">
        <f>G65-H65</f>
        <v>4.5026178010471207E-2</v>
      </c>
      <c r="Q65" s="18">
        <f>I65-G65</f>
        <v>3.4973821989528753E-2</v>
      </c>
    </row>
    <row r="66" spans="1:17" ht="15" thickBot="1">
      <c r="A66" s="46" t="s">
        <v>251</v>
      </c>
      <c r="B66" s="33">
        <v>51</v>
      </c>
      <c r="C66" s="34">
        <f>B66/$B$67</f>
        <v>0.47663551401869159</v>
      </c>
      <c r="D66" s="34">
        <v>0.4</v>
      </c>
      <c r="E66" s="34">
        <v>0.49</v>
      </c>
      <c r="F66" s="23">
        <v>106</v>
      </c>
      <c r="G66" s="34">
        <f>F66/$F$67</f>
        <v>0.55497382198952883</v>
      </c>
      <c r="H66" s="34">
        <v>0.52</v>
      </c>
      <c r="I66" s="34">
        <v>0.56999999999999995</v>
      </c>
      <c r="J66" s="44" t="s">
        <v>214</v>
      </c>
      <c r="K66" s="35" t="str">
        <f>A66</f>
        <v xml:space="preserve">Une mauvaise pratique </v>
      </c>
      <c r="L66" s="17">
        <f t="shared" ref="L66" si="34">C66</f>
        <v>0.47663551401869159</v>
      </c>
      <c r="M66" s="17">
        <f t="shared" ref="M66" si="35">C66-D66</f>
        <v>7.6635514018691564E-2</v>
      </c>
      <c r="N66" s="36">
        <f t="shared" ref="N66" si="36">E66-C66</f>
        <v>1.3364485981308405E-2</v>
      </c>
      <c r="O66" s="18">
        <f t="shared" si="33"/>
        <v>0.55497382198952883</v>
      </c>
      <c r="P66" s="18">
        <f t="shared" ref="P66" si="37">G66-H66</f>
        <v>3.4973821989528808E-2</v>
      </c>
      <c r="Q66" s="18">
        <f t="shared" ref="Q66" si="38">I66-G66</f>
        <v>1.5026178010471125E-2</v>
      </c>
    </row>
    <row r="67" spans="1:17" ht="15" thickBot="1">
      <c r="A67" s="19" t="s">
        <v>159</v>
      </c>
      <c r="B67" s="33">
        <f>SUM(B65:B66)</f>
        <v>107</v>
      </c>
      <c r="C67" s="39"/>
      <c r="D67" s="39"/>
      <c r="E67" s="39"/>
      <c r="F67" s="33">
        <f>SUM(F65:F66)</f>
        <v>191</v>
      </c>
      <c r="G67" s="39"/>
      <c r="H67" s="23"/>
      <c r="I67" s="39"/>
      <c r="J67" s="216">
        <f>SUM(B67+F67)</f>
        <v>298</v>
      </c>
      <c r="K67" s="37" t="s">
        <v>159</v>
      </c>
      <c r="L67" s="17">
        <f>SUM(L65:L66)</f>
        <v>1</v>
      </c>
      <c r="M67" s="17"/>
      <c r="N67" s="36"/>
      <c r="O67" s="18">
        <f>SUM(O65:O66)</f>
        <v>1</v>
      </c>
      <c r="P67" s="18"/>
      <c r="Q67" s="18"/>
    </row>
    <row r="69" spans="1:17" ht="22.5">
      <c r="A69" s="4" t="s">
        <v>252</v>
      </c>
      <c r="B69" s="216"/>
      <c r="C69" s="216"/>
      <c r="D69" s="216"/>
      <c r="E69" s="216"/>
      <c r="F69" s="216"/>
      <c r="G69" s="216"/>
      <c r="H69" s="216"/>
      <c r="I69" s="216"/>
      <c r="J69" s="216"/>
      <c r="K69" s="216"/>
      <c r="L69" s="216"/>
      <c r="M69" s="216"/>
      <c r="N69" s="216"/>
      <c r="O69" s="216"/>
      <c r="P69" s="216"/>
      <c r="Q69" s="216"/>
    </row>
    <row r="70" spans="1:17">
      <c r="A70" s="5" t="s">
        <v>253</v>
      </c>
      <c r="B70" s="216"/>
      <c r="C70" s="216"/>
      <c r="D70" s="216"/>
      <c r="E70" s="216"/>
      <c r="F70" s="216"/>
      <c r="G70" s="216"/>
      <c r="H70" s="216"/>
      <c r="I70" s="216"/>
      <c r="J70" s="216"/>
      <c r="K70" s="216"/>
      <c r="L70" s="216"/>
      <c r="M70" s="216"/>
      <c r="N70" s="216"/>
      <c r="O70" s="216"/>
      <c r="P70" s="216"/>
      <c r="Q70" s="216"/>
    </row>
    <row r="71" spans="1:17">
      <c r="A71" s="5" t="s">
        <v>254</v>
      </c>
      <c r="B71" s="216"/>
      <c r="C71" s="216"/>
      <c r="D71" s="216"/>
      <c r="E71" s="216"/>
      <c r="F71" s="216"/>
      <c r="G71" s="216"/>
      <c r="H71" s="216"/>
      <c r="I71" s="216"/>
      <c r="J71" s="216"/>
      <c r="K71" s="216"/>
      <c r="L71" s="216"/>
      <c r="M71" s="216"/>
      <c r="N71" s="216"/>
      <c r="O71" s="216"/>
      <c r="P71" s="216"/>
      <c r="Q71" s="216"/>
    </row>
    <row r="72" spans="1:17">
      <c r="A72" s="55" t="s">
        <v>255</v>
      </c>
      <c r="B72" s="216"/>
      <c r="C72" s="216"/>
      <c r="D72" s="216"/>
      <c r="E72" s="216"/>
      <c r="F72" s="216"/>
      <c r="G72" s="216"/>
      <c r="H72" s="216"/>
      <c r="I72" s="216"/>
      <c r="J72" s="216"/>
      <c r="K72" s="216"/>
      <c r="L72" s="216"/>
      <c r="M72" s="216"/>
      <c r="N72" s="216"/>
      <c r="O72" s="216"/>
      <c r="P72" s="216"/>
      <c r="Q72" s="216"/>
    </row>
    <row r="74" spans="1:17" ht="22.5">
      <c r="A74" s="4" t="s">
        <v>256</v>
      </c>
      <c r="B74" s="216"/>
      <c r="C74" s="216"/>
      <c r="D74" s="216"/>
      <c r="E74" s="216"/>
      <c r="F74" s="216"/>
      <c r="G74" s="216"/>
      <c r="H74" s="216"/>
      <c r="I74" s="216"/>
      <c r="J74" s="216"/>
      <c r="K74" s="216"/>
      <c r="L74" s="216"/>
      <c r="M74" s="216"/>
      <c r="N74" s="216"/>
      <c r="O74" s="216"/>
      <c r="P74" s="216"/>
      <c r="Q74" s="216"/>
    </row>
    <row r="75" spans="1:17">
      <c r="A75" s="5" t="s">
        <v>257</v>
      </c>
      <c r="B75" s="216"/>
      <c r="C75" s="216"/>
      <c r="D75" s="216"/>
      <c r="E75" s="216"/>
      <c r="F75" s="216"/>
      <c r="G75" s="216"/>
      <c r="H75" s="216"/>
      <c r="I75" s="216"/>
      <c r="J75" s="216"/>
      <c r="K75" s="216"/>
      <c r="L75" s="216"/>
      <c r="M75" s="216"/>
      <c r="N75" s="216"/>
      <c r="O75" s="216"/>
      <c r="P75" s="216"/>
      <c r="Q75" s="216"/>
    </row>
    <row r="76" spans="1:17">
      <c r="A76" s="5" t="s">
        <v>258</v>
      </c>
      <c r="B76" s="216"/>
      <c r="C76" s="216"/>
      <c r="D76" s="216"/>
      <c r="E76" s="216"/>
      <c r="F76" s="216"/>
      <c r="G76" s="216"/>
      <c r="H76" s="216"/>
      <c r="I76" s="216"/>
      <c r="J76" s="216"/>
      <c r="K76" s="216"/>
      <c r="L76" s="216"/>
      <c r="M76" s="216"/>
      <c r="N76" s="216"/>
      <c r="O76" s="216"/>
      <c r="P76" s="216"/>
      <c r="Q76" s="216"/>
    </row>
    <row r="77" spans="1:17">
      <c r="A77" s="55" t="s">
        <v>255</v>
      </c>
      <c r="B77" s="216"/>
      <c r="C77" s="216"/>
      <c r="D77" s="216"/>
      <c r="E77" s="216"/>
      <c r="F77" s="216"/>
      <c r="G77" s="216"/>
      <c r="H77" s="216"/>
      <c r="I77" s="216"/>
      <c r="J77" s="216"/>
      <c r="K77" s="216"/>
      <c r="L77" s="216"/>
      <c r="M77" s="216"/>
      <c r="N77" s="216"/>
      <c r="O77" s="216"/>
      <c r="P77" s="216"/>
      <c r="Q77" s="216"/>
    </row>
    <row r="79" spans="1:17" ht="22.5">
      <c r="A79" s="4" t="s">
        <v>259</v>
      </c>
      <c r="B79" s="216"/>
      <c r="C79" s="216"/>
      <c r="D79" s="216"/>
      <c r="E79" s="216"/>
      <c r="F79" s="216"/>
      <c r="G79" s="216"/>
      <c r="H79" s="216"/>
      <c r="I79" s="216"/>
      <c r="J79" s="216"/>
      <c r="K79" s="216"/>
      <c r="L79" s="216"/>
      <c r="M79" s="216"/>
      <c r="N79" s="216"/>
      <c r="O79" s="216"/>
      <c r="P79" s="216"/>
      <c r="Q79" s="216"/>
    </row>
    <row r="80" spans="1:17">
      <c r="A80" s="56" t="s">
        <v>260</v>
      </c>
      <c r="B80" s="216"/>
      <c r="C80" s="216"/>
      <c r="D80" s="216"/>
      <c r="E80" s="216"/>
      <c r="F80" s="216"/>
      <c r="G80" s="216"/>
      <c r="H80" s="216"/>
      <c r="I80" s="216"/>
      <c r="J80" s="216"/>
      <c r="K80" s="216"/>
      <c r="L80" s="216"/>
      <c r="M80" s="216"/>
      <c r="N80" s="216"/>
      <c r="O80" s="216"/>
      <c r="P80" s="216"/>
      <c r="Q80" s="216"/>
    </row>
    <row r="81" spans="1:17">
      <c r="A81" s="5" t="s">
        <v>261</v>
      </c>
      <c r="B81" s="216"/>
      <c r="C81" s="216"/>
      <c r="D81" s="216"/>
      <c r="E81" s="216"/>
      <c r="F81" s="216"/>
      <c r="G81" s="216"/>
      <c r="H81" s="216"/>
      <c r="I81" s="216"/>
      <c r="J81" s="216"/>
      <c r="K81" s="216"/>
      <c r="L81" s="216"/>
      <c r="M81" s="216"/>
      <c r="N81" s="216"/>
      <c r="O81" s="216"/>
      <c r="P81" s="216"/>
      <c r="Q81" s="216"/>
    </row>
    <row r="82" spans="1:17" ht="15" thickBot="1">
      <c r="A82" s="216"/>
      <c r="B82" s="216"/>
      <c r="C82" s="216"/>
      <c r="D82" s="216"/>
      <c r="E82" s="216"/>
      <c r="F82" s="216"/>
      <c r="G82" s="216"/>
      <c r="H82" s="216"/>
      <c r="I82" s="216"/>
      <c r="J82" s="216"/>
      <c r="K82" s="7"/>
      <c r="L82" s="224" t="s">
        <v>147</v>
      </c>
      <c r="M82" s="224"/>
      <c r="N82" s="224"/>
      <c r="O82" s="225" t="s">
        <v>148</v>
      </c>
      <c r="P82" s="225"/>
      <c r="Q82" s="225"/>
    </row>
    <row r="83" spans="1:17" ht="15" thickBot="1">
      <c r="A83" s="8" t="s">
        <v>149</v>
      </c>
      <c r="B83" s="228" t="s">
        <v>163</v>
      </c>
      <c r="C83" s="229"/>
      <c r="D83" s="91" t="s">
        <v>150</v>
      </c>
      <c r="E83" s="91" t="s">
        <v>151</v>
      </c>
      <c r="F83" s="228" t="s">
        <v>164</v>
      </c>
      <c r="G83" s="229"/>
      <c r="H83" s="9" t="s">
        <v>150</v>
      </c>
      <c r="I83" s="9" t="s">
        <v>151</v>
      </c>
      <c r="J83" s="216"/>
      <c r="K83" s="212" t="s">
        <v>149</v>
      </c>
      <c r="L83" s="11" t="str">
        <f>_xlfn.CONCAT("Homme", " ", "(N=", B91, ")")</f>
        <v>Homme (N=254)</v>
      </c>
      <c r="M83" s="212" t="s">
        <v>152</v>
      </c>
      <c r="N83" s="212" t="s">
        <v>153</v>
      </c>
      <c r="O83" s="12" t="str">
        <f>_xlfn.CONCAT("Femme", " ", "(N=", F91, ")")</f>
        <v>Femme (N=246)</v>
      </c>
      <c r="P83" s="213" t="s">
        <v>152</v>
      </c>
      <c r="Q83" s="213" t="s">
        <v>153</v>
      </c>
    </row>
    <row r="84" spans="1:17" ht="15" thickBot="1">
      <c r="A84" s="109" t="s">
        <v>262</v>
      </c>
      <c r="B84" s="92">
        <v>57</v>
      </c>
      <c r="C84" s="86">
        <f>B84/$B$91</f>
        <v>0.22440944881889763</v>
      </c>
      <c r="D84" s="86">
        <v>0.2</v>
      </c>
      <c r="E84" s="86">
        <v>0.27</v>
      </c>
      <c r="F84" s="92">
        <v>32</v>
      </c>
      <c r="G84" s="86">
        <f>F84/$F$91</f>
        <v>0.13008130081300814</v>
      </c>
      <c r="H84" s="40">
        <v>0.1</v>
      </c>
      <c r="I84" s="40">
        <v>0.2</v>
      </c>
      <c r="J84" s="216"/>
      <c r="K84" s="17" t="str">
        <f>A84</f>
        <v>Ils disent que c’est une bonne chose</v>
      </c>
      <c r="L84" s="17">
        <f>C84</f>
        <v>0.22440944881889763</v>
      </c>
      <c r="M84" s="17">
        <f>C84-D84</f>
        <v>2.4409448818897617E-2</v>
      </c>
      <c r="N84" s="17">
        <f>E84-C84</f>
        <v>4.559055118110239E-2</v>
      </c>
      <c r="O84" s="18">
        <f>G84</f>
        <v>0.13008130081300814</v>
      </c>
      <c r="P84" s="18">
        <f>G84-H84</f>
        <v>3.0081300813008138E-2</v>
      </c>
      <c r="Q84" s="18">
        <f t="shared" ref="Q84:Q90" si="39">I84-G84</f>
        <v>6.9918699186991867E-2</v>
      </c>
    </row>
    <row r="85" spans="1:17" ht="15" thickBot="1">
      <c r="A85" s="109" t="s">
        <v>263</v>
      </c>
      <c r="B85" s="92">
        <v>49</v>
      </c>
      <c r="C85" s="86">
        <f t="shared" ref="C85:C90" si="40">B85/$B$91</f>
        <v>0.19291338582677164</v>
      </c>
      <c r="D85" s="86">
        <v>0.12</v>
      </c>
      <c r="E85" s="86">
        <v>0.3</v>
      </c>
      <c r="F85" s="92">
        <v>8</v>
      </c>
      <c r="G85" s="86">
        <f t="shared" ref="G85:G90" si="41">F85/$F$91</f>
        <v>3.2520325203252036E-2</v>
      </c>
      <c r="H85" s="40">
        <v>0.02</v>
      </c>
      <c r="I85" s="40">
        <v>0.06</v>
      </c>
      <c r="J85" s="216"/>
      <c r="K85" s="17" t="str">
        <f t="shared" ref="K85:K90" si="42">A85</f>
        <v>Ils disent qu’ils le font pour de l’argent</v>
      </c>
      <c r="L85" s="17">
        <f t="shared" ref="L85:L86" si="43">C85</f>
        <v>0.19291338582677164</v>
      </c>
      <c r="M85" s="17">
        <f t="shared" ref="M85:M88" si="44">C85-D85</f>
        <v>7.2913385826771648E-2</v>
      </c>
      <c r="N85" s="17">
        <f>E85-C85</f>
        <v>0.10708661417322834</v>
      </c>
      <c r="O85" s="18">
        <f t="shared" ref="O85:O90" si="45">G85</f>
        <v>3.2520325203252036E-2</v>
      </c>
      <c r="P85" s="18">
        <f t="shared" ref="P85:P90" si="46">G85-H85</f>
        <v>1.2520325203252036E-2</v>
      </c>
      <c r="Q85" s="18">
        <f t="shared" si="39"/>
        <v>2.7479674796747962E-2</v>
      </c>
    </row>
    <row r="86" spans="1:17" ht="27" thickBot="1">
      <c r="A86" s="109" t="s">
        <v>264</v>
      </c>
      <c r="B86" s="92">
        <v>28</v>
      </c>
      <c r="C86" s="86">
        <f t="shared" si="40"/>
        <v>0.11023622047244094</v>
      </c>
      <c r="D86" s="86">
        <v>7.0000000000000007E-2</v>
      </c>
      <c r="E86" s="86">
        <v>0.13</v>
      </c>
      <c r="F86" s="92">
        <v>11</v>
      </c>
      <c r="G86" s="86">
        <f t="shared" si="41"/>
        <v>4.4715447154471545E-2</v>
      </c>
      <c r="H86" s="40">
        <v>0.03</v>
      </c>
      <c r="I86" s="40">
        <v>0.14000000000000001</v>
      </c>
      <c r="J86" s="216"/>
      <c r="K86" s="17" t="str">
        <f t="shared" si="42"/>
        <v>Ils disent qu’ils contaminent les gens avec le virus Ébola</v>
      </c>
      <c r="L86" s="17">
        <f t="shared" si="43"/>
        <v>0.11023622047244094</v>
      </c>
      <c r="M86" s="17">
        <f t="shared" si="44"/>
        <v>4.0236220472440937E-2</v>
      </c>
      <c r="N86" s="17">
        <f t="shared" ref="N86" si="47">E86-C86</f>
        <v>1.9763779527559061E-2</v>
      </c>
      <c r="O86" s="18">
        <f t="shared" si="45"/>
        <v>4.4715447154471545E-2</v>
      </c>
      <c r="P86" s="18">
        <f t="shared" si="46"/>
        <v>1.4715447154471546E-2</v>
      </c>
      <c r="Q86" s="18">
        <f t="shared" si="39"/>
        <v>9.5284552845528475E-2</v>
      </c>
    </row>
    <row r="87" spans="1:17" ht="53.1" thickBot="1">
      <c r="A87" s="109" t="s">
        <v>265</v>
      </c>
      <c r="B87" s="92">
        <v>6</v>
      </c>
      <c r="C87" s="86">
        <f t="shared" si="40"/>
        <v>2.3622047244094488E-2</v>
      </c>
      <c r="D87" s="86">
        <v>0.01</v>
      </c>
      <c r="E87" s="86">
        <v>0.05</v>
      </c>
      <c r="F87" s="92">
        <v>84</v>
      </c>
      <c r="G87" s="86">
        <f t="shared" si="41"/>
        <v>0.34146341463414637</v>
      </c>
      <c r="H87" s="40">
        <v>0.3</v>
      </c>
      <c r="I87" s="40">
        <v>0.41</v>
      </c>
      <c r="J87" s="216"/>
      <c r="K87" s="17" t="str">
        <f t="shared" si="42"/>
        <v>Ils disent que les équipes d’intervention désignent chaque personne malade comme étant atteinte d’Ébola</v>
      </c>
      <c r="L87" s="17">
        <f>C87</f>
        <v>2.3622047244094488E-2</v>
      </c>
      <c r="M87" s="17">
        <f t="shared" si="44"/>
        <v>1.3622047244094488E-2</v>
      </c>
      <c r="N87" s="17">
        <f>E87-C87</f>
        <v>2.6377952755905515E-2</v>
      </c>
      <c r="O87" s="18">
        <f t="shared" si="45"/>
        <v>0.34146341463414637</v>
      </c>
      <c r="P87" s="18">
        <f t="shared" si="46"/>
        <v>4.1463414634146378E-2</v>
      </c>
      <c r="Q87" s="18">
        <f t="shared" si="39"/>
        <v>6.8536585365853608E-2</v>
      </c>
    </row>
    <row r="88" spans="1:17" ht="15" thickBot="1">
      <c r="A88" s="109" t="s">
        <v>213</v>
      </c>
      <c r="B88" s="92">
        <v>61</v>
      </c>
      <c r="C88" s="86">
        <f t="shared" si="40"/>
        <v>0.24015748031496062</v>
      </c>
      <c r="D88" s="86">
        <v>0.23</v>
      </c>
      <c r="E88" s="86">
        <v>0.31</v>
      </c>
      <c r="F88" s="92">
        <v>23</v>
      </c>
      <c r="G88" s="86">
        <f t="shared" si="41"/>
        <v>9.3495934959349589E-2</v>
      </c>
      <c r="H88" s="40">
        <v>0.01</v>
      </c>
      <c r="I88" s="40">
        <v>0.16</v>
      </c>
      <c r="J88" s="216"/>
      <c r="K88" s="17" t="str">
        <f t="shared" si="42"/>
        <v>Je ne sais pas</v>
      </c>
      <c r="L88" s="17">
        <f t="shared" ref="L88:L90" si="48">C88</f>
        <v>0.24015748031496062</v>
      </c>
      <c r="M88" s="17">
        <f t="shared" si="44"/>
        <v>1.015748031496061E-2</v>
      </c>
      <c r="N88" s="17">
        <f t="shared" ref="N88:N90" si="49">E88-C88</f>
        <v>6.9842519685039378E-2</v>
      </c>
      <c r="O88" s="18">
        <f t="shared" si="45"/>
        <v>9.3495934959349589E-2</v>
      </c>
      <c r="P88" s="18">
        <f t="shared" si="46"/>
        <v>8.3495934959349594E-2</v>
      </c>
      <c r="Q88" s="18">
        <f t="shared" si="39"/>
        <v>6.6504065040650415E-2</v>
      </c>
    </row>
    <row r="89" spans="1:17" ht="15" thickBot="1">
      <c r="A89" s="109" t="s">
        <v>266</v>
      </c>
      <c r="B89" s="92">
        <v>49</v>
      </c>
      <c r="C89" s="86">
        <f t="shared" si="40"/>
        <v>0.19291338582677164</v>
      </c>
      <c r="D89" s="86">
        <v>0.15</v>
      </c>
      <c r="E89" s="86">
        <v>0.21</v>
      </c>
      <c r="F89" s="92">
        <v>80</v>
      </c>
      <c r="G89" s="86">
        <f t="shared" si="41"/>
        <v>0.32520325203252032</v>
      </c>
      <c r="H89" s="40">
        <v>0.28999999999999998</v>
      </c>
      <c r="I89" s="40">
        <v>0.37</v>
      </c>
      <c r="J89" s="216"/>
      <c r="K89" s="17" t="str">
        <f t="shared" si="42"/>
        <v>Ils ne disent rien</v>
      </c>
      <c r="L89" s="17">
        <f t="shared" si="48"/>
        <v>0.19291338582677164</v>
      </c>
      <c r="M89" s="17">
        <f>C89-D89</f>
        <v>4.2913385826771649E-2</v>
      </c>
      <c r="N89" s="17">
        <f t="shared" si="49"/>
        <v>1.7086614173228348E-2</v>
      </c>
      <c r="O89" s="18">
        <f t="shared" si="45"/>
        <v>0.32520325203252032</v>
      </c>
      <c r="P89" s="18">
        <f t="shared" si="46"/>
        <v>3.5203252032520338E-2</v>
      </c>
      <c r="Q89" s="18">
        <f t="shared" si="39"/>
        <v>4.4796747967479678E-2</v>
      </c>
    </row>
    <row r="90" spans="1:17" ht="15" thickBot="1">
      <c r="A90" s="71" t="s">
        <v>200</v>
      </c>
      <c r="B90" s="92">
        <v>4</v>
      </c>
      <c r="C90" s="86">
        <f t="shared" si="40"/>
        <v>1.5748031496062992E-2</v>
      </c>
      <c r="D90" s="86">
        <v>0.01</v>
      </c>
      <c r="E90" s="86">
        <v>0.04</v>
      </c>
      <c r="F90" s="92">
        <v>8</v>
      </c>
      <c r="G90" s="86">
        <f t="shared" si="41"/>
        <v>3.2520325203252036E-2</v>
      </c>
      <c r="H90" s="40">
        <v>0.02</v>
      </c>
      <c r="I90" s="40">
        <v>0.06</v>
      </c>
      <c r="J90" s="216" t="s">
        <v>158</v>
      </c>
      <c r="K90" s="17" t="str">
        <f t="shared" si="42"/>
        <v>Autre</v>
      </c>
      <c r="L90" s="17">
        <f t="shared" si="48"/>
        <v>1.5748031496062992E-2</v>
      </c>
      <c r="M90" s="17">
        <f t="shared" ref="M90" si="50">C90-D90</f>
        <v>5.7480314960629917E-3</v>
      </c>
      <c r="N90" s="17">
        <f t="shared" si="49"/>
        <v>2.4251968503937009E-2</v>
      </c>
      <c r="O90" s="18">
        <f t="shared" si="45"/>
        <v>3.2520325203252036E-2</v>
      </c>
      <c r="P90" s="18">
        <f t="shared" si="46"/>
        <v>1.2520325203252036E-2</v>
      </c>
      <c r="Q90" s="18">
        <f t="shared" si="39"/>
        <v>2.7479674796747962E-2</v>
      </c>
    </row>
    <row r="91" spans="1:17" ht="15" thickBot="1">
      <c r="A91" s="19" t="s">
        <v>159</v>
      </c>
      <c r="B91" s="27">
        <f>SUM(B84:B90)</f>
        <v>254</v>
      </c>
      <c r="C91" s="38"/>
      <c r="D91" s="38"/>
      <c r="E91" s="27"/>
      <c r="F91" s="43">
        <f>SUM(F84:F90)</f>
        <v>246</v>
      </c>
      <c r="G91" s="23"/>
      <c r="H91" s="23"/>
      <c r="I91" s="23"/>
      <c r="J91" s="54">
        <f>B91+F91</f>
        <v>500</v>
      </c>
      <c r="K91" s="37" t="s">
        <v>159</v>
      </c>
      <c r="L91" s="17">
        <f>SUM(L84:L90)</f>
        <v>0.99999999999999989</v>
      </c>
      <c r="M91" s="17"/>
      <c r="N91" s="36"/>
      <c r="O91" s="18">
        <f>SUM(O84:O90)</f>
        <v>1</v>
      </c>
      <c r="P91" s="18"/>
      <c r="Q91" s="18"/>
    </row>
  </sheetData>
  <mergeCells count="18">
    <mergeCell ref="B9:C9"/>
    <mergeCell ref="F9:G9"/>
    <mergeCell ref="L18:N18"/>
    <mergeCell ref="O18:Q18"/>
    <mergeCell ref="B19:C19"/>
    <mergeCell ref="F19:G19"/>
    <mergeCell ref="L36:N36"/>
    <mergeCell ref="O36:Q36"/>
    <mergeCell ref="B37:C37"/>
    <mergeCell ref="F37:G37"/>
    <mergeCell ref="B54:C54"/>
    <mergeCell ref="F54:G54"/>
    <mergeCell ref="B64:C64"/>
    <mergeCell ref="F64:G64"/>
    <mergeCell ref="L82:N82"/>
    <mergeCell ref="O82:Q82"/>
    <mergeCell ref="B83:C83"/>
    <mergeCell ref="F83:G8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6242-E6A7-4783-8D0B-090530B423C0}">
  <dimension ref="A1:Q108"/>
  <sheetViews>
    <sheetView zoomScale="90" zoomScaleNormal="90" workbookViewId="0">
      <selection activeCell="H27" sqref="H27"/>
    </sheetView>
  </sheetViews>
  <sheetFormatPr defaultColWidth="9.140625" defaultRowHeight="14.45"/>
  <cols>
    <col min="1" max="1" width="37.5703125" style="2" customWidth="1"/>
    <col min="2" max="2" width="9.140625" style="2"/>
    <col min="3" max="3" width="12" style="2" bestFit="1" customWidth="1"/>
    <col min="4" max="4" width="11.5703125" style="2" bestFit="1" customWidth="1"/>
    <col min="5" max="5" width="13.42578125" style="2" bestFit="1" customWidth="1"/>
    <col min="6" max="6" width="13.5703125" style="2" bestFit="1" customWidth="1"/>
    <col min="7" max="10" width="9.140625" style="2"/>
    <col min="11" max="11" width="39.140625" style="2" customWidth="1"/>
    <col min="12" max="16384" width="9.140625" style="2"/>
  </cols>
  <sheetData>
    <row r="1" spans="1:17" ht="30">
      <c r="A1" s="1" t="s">
        <v>23</v>
      </c>
      <c r="B1" s="216"/>
      <c r="C1" s="216"/>
      <c r="D1" s="216"/>
      <c r="E1" s="216"/>
      <c r="F1" s="216"/>
      <c r="G1" s="216"/>
      <c r="H1" s="216"/>
      <c r="I1" s="216"/>
      <c r="J1" s="216"/>
      <c r="K1" s="216"/>
      <c r="L1" s="216"/>
      <c r="M1" s="216"/>
      <c r="N1" s="216"/>
      <c r="O1" s="216"/>
      <c r="P1" s="216"/>
      <c r="Q1" s="216"/>
    </row>
    <row r="2" spans="1:17">
      <c r="A2" s="3"/>
      <c r="B2" s="3"/>
      <c r="C2" s="3"/>
      <c r="D2" s="3"/>
      <c r="E2" s="3"/>
      <c r="F2" s="3"/>
      <c r="G2" s="3"/>
      <c r="H2" s="216"/>
      <c r="I2" s="216"/>
      <c r="J2" s="216"/>
      <c r="K2" s="216"/>
      <c r="L2" s="216"/>
      <c r="M2" s="216"/>
      <c r="N2" s="216"/>
      <c r="O2" s="216"/>
      <c r="P2" s="216"/>
      <c r="Q2" s="216"/>
    </row>
    <row r="5" spans="1:17" ht="45" customHeight="1">
      <c r="A5" s="4" t="s">
        <v>267</v>
      </c>
      <c r="B5" s="216"/>
      <c r="C5" s="216"/>
      <c r="D5" s="216"/>
      <c r="E5" s="216"/>
      <c r="F5" s="216"/>
      <c r="G5" s="216"/>
      <c r="H5" s="216"/>
      <c r="I5" s="216"/>
      <c r="J5" s="216"/>
      <c r="K5" s="216"/>
      <c r="L5" s="216"/>
      <c r="M5" s="216"/>
      <c r="N5" s="216"/>
      <c r="O5" s="216"/>
      <c r="P5" s="216"/>
      <c r="Q5" s="216"/>
    </row>
    <row r="6" spans="1:17">
      <c r="A6" t="s">
        <v>268</v>
      </c>
      <c r="B6" s="216"/>
      <c r="C6" s="216"/>
      <c r="D6" s="216"/>
      <c r="E6" s="216"/>
      <c r="F6" s="216"/>
      <c r="G6" s="216"/>
      <c r="H6" s="216"/>
      <c r="I6" s="216"/>
      <c r="J6" s="216"/>
      <c r="K6" s="216"/>
      <c r="L6" s="216"/>
      <c r="M6" s="216"/>
      <c r="N6" s="216"/>
      <c r="O6" s="216"/>
      <c r="P6" s="216"/>
      <c r="Q6" s="216"/>
    </row>
    <row r="7" spans="1:17">
      <c r="A7" s="5" t="s">
        <v>269</v>
      </c>
      <c r="B7" s="216"/>
      <c r="C7" s="216"/>
      <c r="D7" s="216"/>
      <c r="E7" s="216"/>
      <c r="F7" s="216"/>
      <c r="G7" s="216"/>
      <c r="H7" s="216"/>
      <c r="I7" s="216"/>
      <c r="J7" s="216"/>
      <c r="K7" s="216"/>
      <c r="L7" s="216"/>
      <c r="M7" s="216"/>
      <c r="N7" s="216"/>
      <c r="O7" s="216"/>
      <c r="P7" s="216"/>
      <c r="Q7" s="216"/>
    </row>
    <row r="8" spans="1:17" ht="15" thickBot="1">
      <c r="A8" s="216"/>
      <c r="B8" s="216"/>
      <c r="C8" s="216"/>
      <c r="D8" s="216"/>
      <c r="E8" s="216"/>
      <c r="F8" s="216"/>
      <c r="G8" s="216"/>
      <c r="H8" s="216"/>
      <c r="I8" s="216"/>
      <c r="J8" s="216"/>
      <c r="K8" s="7"/>
      <c r="L8" s="212" t="s">
        <v>147</v>
      </c>
      <c r="M8" s="212"/>
      <c r="N8" s="25"/>
      <c r="O8" s="213" t="s">
        <v>148</v>
      </c>
      <c r="P8" s="213"/>
      <c r="Q8" s="213"/>
    </row>
    <row r="9" spans="1:17" ht="15" customHeight="1" thickBot="1">
      <c r="A9" s="8" t="s">
        <v>149</v>
      </c>
      <c r="B9" s="217" t="s">
        <v>163</v>
      </c>
      <c r="C9" s="218"/>
      <c r="D9" s="9" t="s">
        <v>150</v>
      </c>
      <c r="E9" s="9" t="s">
        <v>151</v>
      </c>
      <c r="F9" s="217" t="s">
        <v>164</v>
      </c>
      <c r="G9" s="218"/>
      <c r="H9" s="9" t="s">
        <v>150</v>
      </c>
      <c r="I9" s="9" t="s">
        <v>151</v>
      </c>
      <c r="J9" s="216"/>
      <c r="K9" s="212" t="s">
        <v>149</v>
      </c>
      <c r="L9" s="11" t="str">
        <f>_xlfn.CONCAT("Homme", " ", "(N=", B13, ")")</f>
        <v>Homme (N=254)</v>
      </c>
      <c r="M9" s="212" t="s">
        <v>152</v>
      </c>
      <c r="N9" s="25" t="s">
        <v>153</v>
      </c>
      <c r="O9" s="12" t="str">
        <f>_xlfn.CONCAT("Femme", " ", "(N=", F13, ")")</f>
        <v>Femme (N=246)</v>
      </c>
      <c r="P9" s="213" t="s">
        <v>152</v>
      </c>
      <c r="Q9" s="213" t="s">
        <v>153</v>
      </c>
    </row>
    <row r="10" spans="1:17" ht="15" thickBot="1">
      <c r="A10" s="13" t="s">
        <v>211</v>
      </c>
      <c r="B10" s="33">
        <v>181</v>
      </c>
      <c r="C10" s="34">
        <f>B10/$B$13</f>
        <v>0.71259842519685035</v>
      </c>
      <c r="D10" s="34">
        <v>0.52</v>
      </c>
      <c r="E10" s="34">
        <v>0.8</v>
      </c>
      <c r="F10" s="23">
        <v>99</v>
      </c>
      <c r="G10" s="34">
        <f>F10/$F$13</f>
        <v>0.40243902439024393</v>
      </c>
      <c r="H10" s="34">
        <v>0.37</v>
      </c>
      <c r="I10" s="34">
        <v>0.51</v>
      </c>
      <c r="J10" s="216"/>
      <c r="K10" s="35" t="s">
        <v>211</v>
      </c>
      <c r="L10" s="17">
        <f>C10</f>
        <v>0.71259842519685035</v>
      </c>
      <c r="M10" s="17">
        <f>C10-D10</f>
        <v>0.19259842519685033</v>
      </c>
      <c r="N10" s="36">
        <f>E10-C10</f>
        <v>8.7401574803149695E-2</v>
      </c>
      <c r="O10" s="18">
        <f t="shared" ref="O10:O12" si="0">G10</f>
        <v>0.40243902439024393</v>
      </c>
      <c r="P10" s="18">
        <f>G10-H10</f>
        <v>3.2439024390243931E-2</v>
      </c>
      <c r="Q10" s="18">
        <f>I10-G10</f>
        <v>0.10756097560975608</v>
      </c>
    </row>
    <row r="11" spans="1:17" ht="15" thickBot="1">
      <c r="A11" s="46" t="s">
        <v>212</v>
      </c>
      <c r="B11" s="33">
        <v>65</v>
      </c>
      <c r="C11" s="34">
        <f>B11/$B$13</f>
        <v>0.25590551181102361</v>
      </c>
      <c r="D11" s="34">
        <v>0.22</v>
      </c>
      <c r="E11" s="34">
        <v>0.41</v>
      </c>
      <c r="F11" s="23">
        <v>84</v>
      </c>
      <c r="G11" s="34">
        <f>F11/$F$13</f>
        <v>0.34146341463414637</v>
      </c>
      <c r="H11" s="34">
        <v>0.17</v>
      </c>
      <c r="I11" s="34">
        <v>0.37</v>
      </c>
      <c r="J11" s="216"/>
      <c r="K11" s="35" t="s">
        <v>212</v>
      </c>
      <c r="L11" s="17">
        <f t="shared" ref="L11:L12" si="1">C11</f>
        <v>0.25590551181102361</v>
      </c>
      <c r="M11" s="17">
        <f t="shared" ref="M11:M12" si="2">C11-D11</f>
        <v>3.590551181102361E-2</v>
      </c>
      <c r="N11" s="36">
        <f t="shared" ref="N11:N12" si="3">E11-C11</f>
        <v>0.15409448818897636</v>
      </c>
      <c r="O11" s="18">
        <f t="shared" si="0"/>
        <v>0.34146341463414637</v>
      </c>
      <c r="P11" s="18">
        <f t="shared" ref="P11:P12" si="4">G11-H11</f>
        <v>0.17146341463414635</v>
      </c>
      <c r="Q11" s="18">
        <f t="shared" ref="Q11:Q12" si="5">I11-G11</f>
        <v>2.8536585365853628E-2</v>
      </c>
    </row>
    <row r="12" spans="1:17" ht="15" thickBot="1">
      <c r="A12" s="45" t="s">
        <v>213</v>
      </c>
      <c r="B12" s="33">
        <v>8</v>
      </c>
      <c r="C12" s="34">
        <f>B12/$B$13</f>
        <v>3.1496062992125984E-2</v>
      </c>
      <c r="D12" s="34">
        <v>0.01</v>
      </c>
      <c r="E12" s="34">
        <v>0.16</v>
      </c>
      <c r="F12" s="23">
        <v>63</v>
      </c>
      <c r="G12" s="34">
        <f>F12/$F$13</f>
        <v>0.25609756097560976</v>
      </c>
      <c r="H12" s="34">
        <v>0.01</v>
      </c>
      <c r="I12" s="34">
        <v>0.3</v>
      </c>
      <c r="J12" s="44" t="s">
        <v>214</v>
      </c>
      <c r="K12" s="35" t="str">
        <f>A12</f>
        <v>Je ne sais pas</v>
      </c>
      <c r="L12" s="17">
        <f t="shared" si="1"/>
        <v>3.1496062992125984E-2</v>
      </c>
      <c r="M12" s="17">
        <f t="shared" si="2"/>
        <v>2.1496062992125982E-2</v>
      </c>
      <c r="N12" s="36">
        <f t="shared" si="3"/>
        <v>0.12850393700787402</v>
      </c>
      <c r="O12" s="18">
        <f t="shared" si="0"/>
        <v>0.25609756097560976</v>
      </c>
      <c r="P12" s="18">
        <f t="shared" si="4"/>
        <v>0.24609756097560975</v>
      </c>
      <c r="Q12" s="18">
        <f t="shared" si="5"/>
        <v>4.3902439024390227E-2</v>
      </c>
    </row>
    <row r="13" spans="1:17" ht="15" thickBot="1">
      <c r="A13" s="19" t="s">
        <v>159</v>
      </c>
      <c r="B13" s="33">
        <f>SUM(B10:B12)</f>
        <v>254</v>
      </c>
      <c r="C13" s="39"/>
      <c r="D13" s="39"/>
      <c r="E13" s="39"/>
      <c r="F13" s="33">
        <f>SUM(F10:F12)</f>
        <v>246</v>
      </c>
      <c r="G13" s="39"/>
      <c r="H13" s="23"/>
      <c r="I13" s="39"/>
      <c r="J13" s="216">
        <f>SUM(B13+F13)</f>
        <v>500</v>
      </c>
      <c r="K13" s="37" t="s">
        <v>159</v>
      </c>
      <c r="L13" s="17">
        <f>SUM(L10:L12)</f>
        <v>1</v>
      </c>
      <c r="M13" s="17"/>
      <c r="N13" s="36"/>
      <c r="O13" s="18">
        <f>SUM(O10:O12)</f>
        <v>1</v>
      </c>
      <c r="P13" s="18"/>
      <c r="Q13" s="18"/>
    </row>
    <row r="14" spans="1:17">
      <c r="A14" s="47"/>
      <c r="B14" s="48"/>
      <c r="C14" s="49"/>
      <c r="D14" s="49"/>
      <c r="E14" s="49"/>
      <c r="F14" s="48"/>
      <c r="G14" s="49"/>
      <c r="H14" s="50"/>
      <c r="I14" s="49"/>
      <c r="J14" s="216"/>
      <c r="K14" s="51"/>
      <c r="L14" s="52"/>
      <c r="M14" s="52"/>
      <c r="N14" s="52"/>
      <c r="O14" s="52"/>
      <c r="P14" s="52"/>
      <c r="Q14" s="52"/>
    </row>
    <row r="15" spans="1:17" ht="22.5">
      <c r="A15" s="4" t="s">
        <v>270</v>
      </c>
      <c r="B15" s="216"/>
      <c r="C15" s="216"/>
      <c r="D15" s="216"/>
      <c r="E15" s="216"/>
      <c r="F15" s="216"/>
      <c r="G15" s="216"/>
      <c r="H15" s="216"/>
      <c r="I15" s="216"/>
      <c r="J15" s="216"/>
      <c r="K15" s="216"/>
      <c r="L15" s="216"/>
      <c r="M15" s="216"/>
      <c r="N15" s="216"/>
      <c r="O15" s="216"/>
      <c r="P15" s="216"/>
      <c r="Q15" s="216"/>
    </row>
    <row r="16" spans="1:17">
      <c r="A16" t="s">
        <v>271</v>
      </c>
      <c r="B16" s="216"/>
      <c r="C16" s="216"/>
      <c r="D16" s="216"/>
      <c r="E16" s="216"/>
      <c r="F16" s="216"/>
      <c r="G16" s="216"/>
      <c r="H16" s="216"/>
      <c r="I16" s="216"/>
      <c r="J16" s="216"/>
      <c r="K16" s="216"/>
      <c r="L16" s="216"/>
      <c r="M16" s="216"/>
      <c r="N16" s="216"/>
      <c r="O16" s="216"/>
      <c r="P16" s="216"/>
      <c r="Q16" s="216"/>
    </row>
    <row r="17" spans="1:17">
      <c r="A17" s="5" t="s">
        <v>272</v>
      </c>
      <c r="B17" s="216"/>
      <c r="C17" s="216"/>
      <c r="D17" s="216"/>
      <c r="E17" s="216"/>
      <c r="F17" s="216"/>
      <c r="G17" s="216"/>
      <c r="H17" s="216"/>
      <c r="I17" s="216"/>
      <c r="J17" s="216"/>
      <c r="K17" s="216"/>
      <c r="L17" s="216"/>
      <c r="M17" s="216"/>
      <c r="N17" s="216"/>
      <c r="O17" s="216"/>
      <c r="P17" s="216"/>
      <c r="Q17" s="216"/>
    </row>
    <row r="18" spans="1:17" ht="15" thickBot="1">
      <c r="A18" s="216"/>
      <c r="B18" s="216"/>
      <c r="C18" s="216"/>
      <c r="D18" s="216"/>
      <c r="E18" s="216"/>
      <c r="F18" s="216"/>
      <c r="G18" s="216"/>
      <c r="H18" s="216"/>
      <c r="I18" s="216"/>
      <c r="J18" s="216"/>
      <c r="K18" s="7"/>
      <c r="L18" s="212" t="s">
        <v>147</v>
      </c>
      <c r="M18" s="212"/>
      <c r="N18" s="25"/>
      <c r="O18" s="213" t="s">
        <v>148</v>
      </c>
      <c r="P18" s="213"/>
      <c r="Q18" s="213"/>
    </row>
    <row r="19" spans="1:17" ht="15" thickBot="1">
      <c r="A19" s="8" t="s">
        <v>149</v>
      </c>
      <c r="B19" s="217" t="s">
        <v>163</v>
      </c>
      <c r="C19" s="218"/>
      <c r="D19" s="9" t="s">
        <v>150</v>
      </c>
      <c r="E19" s="9" t="s">
        <v>151</v>
      </c>
      <c r="F19" s="217" t="s">
        <v>164</v>
      </c>
      <c r="G19" s="218"/>
      <c r="H19" s="9" t="s">
        <v>150</v>
      </c>
      <c r="I19" s="9" t="s">
        <v>151</v>
      </c>
      <c r="J19" s="216"/>
      <c r="K19" s="212" t="s">
        <v>149</v>
      </c>
      <c r="L19" s="11" t="str">
        <f>_xlfn.CONCAT("Homme", " ", "(N=", B23, ")")</f>
        <v>Homme (N=181)</v>
      </c>
      <c r="M19" s="212" t="s">
        <v>152</v>
      </c>
      <c r="N19" s="25" t="s">
        <v>153</v>
      </c>
      <c r="O19" s="12" t="str">
        <f>_xlfn.CONCAT("Femme", " ", "(N=", F23, ")")</f>
        <v>Femme (N=99)</v>
      </c>
      <c r="P19" s="213" t="s">
        <v>152</v>
      </c>
      <c r="Q19" s="213" t="s">
        <v>153</v>
      </c>
    </row>
    <row r="20" spans="1:17" ht="15" thickBot="1">
      <c r="A20" s="13" t="s">
        <v>211</v>
      </c>
      <c r="B20" s="33">
        <v>83</v>
      </c>
      <c r="C20" s="34">
        <f>B20/$B$23</f>
        <v>0.4585635359116022</v>
      </c>
      <c r="D20" s="34">
        <v>0.38</v>
      </c>
      <c r="E20" s="34">
        <v>0.57999999999999996</v>
      </c>
      <c r="F20" s="23">
        <v>58</v>
      </c>
      <c r="G20" s="34">
        <f>F20/$F$23</f>
        <v>0.58585858585858586</v>
      </c>
      <c r="H20" s="34">
        <v>0.52</v>
      </c>
      <c r="I20" s="34">
        <v>0.6</v>
      </c>
      <c r="J20" s="216"/>
      <c r="K20" s="35" t="s">
        <v>211</v>
      </c>
      <c r="L20" s="17">
        <f>C20</f>
        <v>0.4585635359116022</v>
      </c>
      <c r="M20" s="17">
        <f>C20-D20</f>
        <v>7.85635359116022E-2</v>
      </c>
      <c r="N20" s="36">
        <f>E20-C20</f>
        <v>0.12143646408839776</v>
      </c>
      <c r="O20" s="18">
        <f t="shared" ref="O20:O22" si="6">G20</f>
        <v>0.58585858585858586</v>
      </c>
      <c r="P20" s="18">
        <f>G20-H20</f>
        <v>6.5858585858585839E-2</v>
      </c>
      <c r="Q20" s="18">
        <f>I20-G20</f>
        <v>1.4141414141414121E-2</v>
      </c>
    </row>
    <row r="21" spans="1:17" ht="15" thickBot="1">
      <c r="A21" s="46" t="s">
        <v>212</v>
      </c>
      <c r="B21" s="33">
        <v>61</v>
      </c>
      <c r="C21" s="34">
        <f t="shared" ref="C21:C22" si="7">B21/$B$23</f>
        <v>0.33701657458563539</v>
      </c>
      <c r="D21" s="34">
        <v>0.22</v>
      </c>
      <c r="E21" s="34">
        <v>0.41</v>
      </c>
      <c r="F21" s="23">
        <v>29</v>
      </c>
      <c r="G21" s="34">
        <f t="shared" ref="G21:G22" si="8">F21/$F$23</f>
        <v>0.29292929292929293</v>
      </c>
      <c r="H21" s="34">
        <v>0.17</v>
      </c>
      <c r="I21" s="34">
        <v>0.37</v>
      </c>
      <c r="J21" s="216"/>
      <c r="K21" s="35" t="s">
        <v>212</v>
      </c>
      <c r="L21" s="17">
        <f t="shared" ref="L21:L22" si="9">C21</f>
        <v>0.33701657458563539</v>
      </c>
      <c r="M21" s="17">
        <f t="shared" ref="M21:M22" si="10">C21-D21</f>
        <v>0.11701657458563539</v>
      </c>
      <c r="N21" s="36">
        <f t="shared" ref="N21:N22" si="11">E21-C21</f>
        <v>7.2983425414364589E-2</v>
      </c>
      <c r="O21" s="18">
        <f t="shared" si="6"/>
        <v>0.29292929292929293</v>
      </c>
      <c r="P21" s="18">
        <f t="shared" ref="P21:P22" si="12">G21-H21</f>
        <v>0.12292929292929292</v>
      </c>
      <c r="Q21" s="18">
        <f t="shared" ref="Q21:Q22" si="13">I21-G21</f>
        <v>7.7070707070707067E-2</v>
      </c>
    </row>
    <row r="22" spans="1:17" ht="15" thickBot="1">
      <c r="A22" s="45" t="s">
        <v>213</v>
      </c>
      <c r="B22" s="33">
        <v>37</v>
      </c>
      <c r="C22" s="34">
        <f t="shared" si="7"/>
        <v>0.20441988950276244</v>
      </c>
      <c r="D22" s="34">
        <v>0.01</v>
      </c>
      <c r="E22" s="34">
        <v>0.27</v>
      </c>
      <c r="F22" s="23">
        <v>12</v>
      </c>
      <c r="G22" s="34">
        <f t="shared" si="8"/>
        <v>0.12121212121212122</v>
      </c>
      <c r="H22" s="34">
        <v>0.03</v>
      </c>
      <c r="I22" s="34">
        <v>0.14000000000000001</v>
      </c>
      <c r="J22" s="44" t="s">
        <v>214</v>
      </c>
      <c r="K22" s="35" t="str">
        <f>A22</f>
        <v>Je ne sais pas</v>
      </c>
      <c r="L22" s="17">
        <f t="shared" si="9"/>
        <v>0.20441988950276244</v>
      </c>
      <c r="M22" s="17">
        <f t="shared" si="10"/>
        <v>0.19441988950276243</v>
      </c>
      <c r="N22" s="36">
        <f t="shared" si="11"/>
        <v>6.5580110497237581E-2</v>
      </c>
      <c r="O22" s="18">
        <f t="shared" si="6"/>
        <v>0.12121212121212122</v>
      </c>
      <c r="P22" s="18">
        <f t="shared" si="12"/>
        <v>9.1212121212121217E-2</v>
      </c>
      <c r="Q22" s="18">
        <f t="shared" si="13"/>
        <v>1.8787878787878798E-2</v>
      </c>
    </row>
    <row r="23" spans="1:17" ht="15" thickBot="1">
      <c r="A23" s="19" t="s">
        <v>159</v>
      </c>
      <c r="B23" s="33">
        <f>SUM(B20:B22)</f>
        <v>181</v>
      </c>
      <c r="C23" s="39"/>
      <c r="D23" s="39"/>
      <c r="E23" s="39"/>
      <c r="F23" s="33">
        <f>SUM(F20:F22)</f>
        <v>99</v>
      </c>
      <c r="G23" s="39"/>
      <c r="H23" s="23"/>
      <c r="I23" s="39"/>
      <c r="J23" s="216">
        <f>SUM(B23+F23)</f>
        <v>280</v>
      </c>
      <c r="K23" s="37" t="s">
        <v>159</v>
      </c>
      <c r="L23" s="17">
        <f>SUM(L20:L22)</f>
        <v>1</v>
      </c>
      <c r="M23" s="17"/>
      <c r="N23" s="36"/>
      <c r="O23" s="18">
        <f>SUM(O20:O22)</f>
        <v>1</v>
      </c>
      <c r="P23" s="18"/>
      <c r="Q23" s="18"/>
    </row>
    <row r="24" spans="1:17">
      <c r="A24" s="47"/>
      <c r="B24" s="48"/>
      <c r="C24" s="49"/>
      <c r="D24" s="49"/>
      <c r="E24" s="49"/>
      <c r="F24" s="48"/>
      <c r="G24" s="49"/>
      <c r="H24" s="50"/>
      <c r="I24" s="49"/>
      <c r="J24" s="216"/>
      <c r="K24" s="51"/>
      <c r="L24" s="52"/>
      <c r="M24" s="52"/>
      <c r="N24" s="52"/>
      <c r="O24" s="52"/>
      <c r="P24" s="52"/>
      <c r="Q24" s="52"/>
    </row>
    <row r="25" spans="1:17" ht="22.5">
      <c r="A25" s="4" t="s">
        <v>273</v>
      </c>
      <c r="B25" s="216"/>
      <c r="C25" s="216"/>
      <c r="D25" s="216"/>
      <c r="E25" s="216"/>
      <c r="F25" s="216"/>
      <c r="G25" s="216"/>
      <c r="H25" s="216"/>
      <c r="I25" s="216"/>
      <c r="J25" s="216"/>
      <c r="K25" s="216"/>
      <c r="L25" s="216"/>
      <c r="M25" s="216"/>
      <c r="N25" s="216"/>
      <c r="O25" s="216"/>
      <c r="P25" s="216"/>
      <c r="Q25" s="216"/>
    </row>
    <row r="26" spans="1:17">
      <c r="A26" s="5" t="s">
        <v>274</v>
      </c>
      <c r="B26" s="216"/>
      <c r="C26" s="216"/>
      <c r="D26" s="216"/>
      <c r="E26" s="216"/>
      <c r="F26" s="216"/>
      <c r="G26" s="216"/>
      <c r="H26" s="216"/>
      <c r="I26" s="216"/>
      <c r="J26" s="216"/>
      <c r="K26" s="216"/>
      <c r="L26" s="216"/>
      <c r="M26" s="216"/>
      <c r="N26" s="216"/>
      <c r="O26" s="216"/>
      <c r="P26" s="216"/>
      <c r="Q26" s="216"/>
    </row>
    <row r="27" spans="1:17">
      <c r="A27" s="5" t="s">
        <v>275</v>
      </c>
      <c r="B27" s="216"/>
      <c r="C27" s="216"/>
      <c r="D27" s="216"/>
      <c r="E27" s="216"/>
      <c r="F27" s="216"/>
      <c r="G27" s="216"/>
      <c r="H27" s="216"/>
      <c r="I27" s="216"/>
      <c r="J27" s="216"/>
      <c r="K27" s="216"/>
      <c r="L27" s="216"/>
      <c r="M27" s="216"/>
      <c r="N27" s="216"/>
      <c r="O27" s="216"/>
      <c r="P27" s="216"/>
      <c r="Q27" s="216"/>
    </row>
    <row r="28" spans="1:17" ht="15" thickBot="1">
      <c r="A28" s="216"/>
      <c r="B28" s="216"/>
      <c r="C28" s="216"/>
      <c r="D28" s="216"/>
      <c r="E28" s="216"/>
      <c r="F28" s="216"/>
      <c r="G28" s="216"/>
      <c r="H28" s="216"/>
      <c r="I28" s="216"/>
      <c r="J28" s="216"/>
      <c r="K28" s="7"/>
      <c r="L28" s="224" t="s">
        <v>147</v>
      </c>
      <c r="M28" s="224"/>
      <c r="N28" s="224"/>
      <c r="O28" s="225" t="s">
        <v>148</v>
      </c>
      <c r="P28" s="225"/>
      <c r="Q28" s="225"/>
    </row>
    <row r="29" spans="1:17" ht="15" thickBot="1">
      <c r="A29" s="99" t="s">
        <v>149</v>
      </c>
      <c r="B29" s="219" t="s">
        <v>163</v>
      </c>
      <c r="C29" s="219"/>
      <c r="D29" s="99" t="s">
        <v>150</v>
      </c>
      <c r="E29" s="99" t="s">
        <v>151</v>
      </c>
      <c r="F29" s="219" t="s">
        <v>164</v>
      </c>
      <c r="G29" s="219"/>
      <c r="H29" s="99" t="s">
        <v>150</v>
      </c>
      <c r="I29" s="99" t="s">
        <v>151</v>
      </c>
      <c r="J29" s="216"/>
      <c r="K29" s="212" t="s">
        <v>149</v>
      </c>
      <c r="L29" s="11" t="str">
        <f>_xlfn.CONCAT("Homme", " ", "(N=", B35, ")")</f>
        <v>Homme (N=83)</v>
      </c>
      <c r="M29" s="212" t="s">
        <v>152</v>
      </c>
      <c r="N29" s="212" t="s">
        <v>153</v>
      </c>
      <c r="O29" s="12" t="str">
        <f>_xlfn.CONCAT("Femme", " ", "(N=", F35, ")")</f>
        <v>Femme (N=58)</v>
      </c>
      <c r="P29" s="213" t="s">
        <v>152</v>
      </c>
      <c r="Q29" s="213" t="s">
        <v>153</v>
      </c>
    </row>
    <row r="30" spans="1:17" ht="27" thickBot="1">
      <c r="A30" s="84" t="s">
        <v>276</v>
      </c>
      <c r="B30" s="92">
        <v>12</v>
      </c>
      <c r="C30" s="86">
        <f>B30/$B$35</f>
        <v>0.14457831325301204</v>
      </c>
      <c r="D30" s="86">
        <v>0.13</v>
      </c>
      <c r="E30" s="86">
        <v>0.25</v>
      </c>
      <c r="F30" s="92">
        <v>9</v>
      </c>
      <c r="G30" s="86">
        <f>F30/$F$35</f>
        <v>0.15517241379310345</v>
      </c>
      <c r="H30" s="86">
        <v>0.13</v>
      </c>
      <c r="I30" s="86">
        <v>0.2</v>
      </c>
      <c r="J30" s="216"/>
      <c r="K30" s="17" t="str">
        <f>A30</f>
        <v>J’ai assisté à une visite communautaire ou à une journée de portes ouvertes au CTE</v>
      </c>
      <c r="L30" s="17">
        <f>C30</f>
        <v>0.14457831325301204</v>
      </c>
      <c r="M30" s="17">
        <f>C30-D30</f>
        <v>1.4578313253012037E-2</v>
      </c>
      <c r="N30" s="17">
        <f>E30-C30</f>
        <v>0.10542168674698796</v>
      </c>
      <c r="O30" s="18">
        <f>G30</f>
        <v>0.15517241379310345</v>
      </c>
      <c r="P30" s="18">
        <f>G30-H30</f>
        <v>2.5172413793103449E-2</v>
      </c>
      <c r="Q30" s="18">
        <f t="shared" ref="Q30:Q34" si="14">I30-G30</f>
        <v>4.4827586206896558E-2</v>
      </c>
    </row>
    <row r="31" spans="1:17" ht="27" thickBot="1">
      <c r="A31" s="101" t="s">
        <v>277</v>
      </c>
      <c r="B31" s="92">
        <v>21</v>
      </c>
      <c r="C31" s="86">
        <f t="shared" ref="C31:C34" si="15">B31/$B$35</f>
        <v>0.25301204819277107</v>
      </c>
      <c r="D31" s="86">
        <v>0.2</v>
      </c>
      <c r="E31" s="86">
        <v>0.32</v>
      </c>
      <c r="F31" s="92">
        <v>10</v>
      </c>
      <c r="G31" s="86">
        <f t="shared" ref="G31:G34" si="16">F31/$F$35</f>
        <v>0.17241379310344829</v>
      </c>
      <c r="H31" s="86">
        <v>0.16</v>
      </c>
      <c r="I31" s="86">
        <v>0.27</v>
      </c>
      <c r="J31" s="216"/>
      <c r="K31" s="17" t="str">
        <f t="shared" ref="K31:K32" si="17">A31</f>
        <v>J’ai rendu visite à un membre de ma famille ou à un ami</v>
      </c>
      <c r="L31" s="17">
        <f t="shared" ref="L31:L34" si="18">C31</f>
        <v>0.25301204819277107</v>
      </c>
      <c r="M31" s="17">
        <f t="shared" ref="M31:M34" si="19">C31-D31</f>
        <v>5.3012048192771055E-2</v>
      </c>
      <c r="N31" s="17">
        <f t="shared" ref="N31:N34" si="20">E31-C31</f>
        <v>6.698795180722894E-2</v>
      </c>
      <c r="O31" s="18">
        <f t="shared" ref="O31:O34" si="21">G31</f>
        <v>0.17241379310344829</v>
      </c>
      <c r="P31" s="18">
        <f t="shared" ref="P31:P34" si="22">G31-H31</f>
        <v>1.2413793103448284E-2</v>
      </c>
      <c r="Q31" s="18">
        <f t="shared" si="14"/>
        <v>9.758620689655173E-2</v>
      </c>
    </row>
    <row r="32" spans="1:17" ht="29.45" thickBot="1">
      <c r="A32" s="102" t="s">
        <v>278</v>
      </c>
      <c r="B32" s="92">
        <v>35</v>
      </c>
      <c r="C32" s="86">
        <f t="shared" si="15"/>
        <v>0.42168674698795183</v>
      </c>
      <c r="D32" s="86">
        <v>0.39</v>
      </c>
      <c r="E32" s="86">
        <v>0.46</v>
      </c>
      <c r="F32" s="92">
        <v>22</v>
      </c>
      <c r="G32" s="86">
        <f t="shared" si="16"/>
        <v>0.37931034482758619</v>
      </c>
      <c r="H32" s="86">
        <v>0.28000000000000003</v>
      </c>
      <c r="I32" s="86">
        <v>0.42</v>
      </c>
      <c r="J32" s="216"/>
      <c r="K32" s="17" t="str">
        <f t="shared" si="17"/>
        <v>J’étais présent(e) en tant qu’intervenant(e) ou bénévole</v>
      </c>
      <c r="L32" s="17">
        <f t="shared" si="18"/>
        <v>0.42168674698795183</v>
      </c>
      <c r="M32" s="17">
        <f t="shared" si="19"/>
        <v>3.1686746987951819E-2</v>
      </c>
      <c r="N32" s="17">
        <f t="shared" si="20"/>
        <v>3.8313253012048187E-2</v>
      </c>
      <c r="O32" s="18">
        <f t="shared" si="21"/>
        <v>0.37931034482758619</v>
      </c>
      <c r="P32" s="18">
        <f t="shared" si="22"/>
        <v>9.9310344827586161E-2</v>
      </c>
      <c r="Q32" s="18">
        <f t="shared" si="14"/>
        <v>4.0689655172413797E-2</v>
      </c>
    </row>
    <row r="33" spans="1:17" ht="15" thickBot="1">
      <c r="A33" s="84" t="s">
        <v>279</v>
      </c>
      <c r="B33" s="92">
        <v>15</v>
      </c>
      <c r="C33" s="86">
        <f t="shared" si="15"/>
        <v>0.18072289156626506</v>
      </c>
      <c r="D33" s="86">
        <v>0.17</v>
      </c>
      <c r="E33" s="86">
        <v>0.2</v>
      </c>
      <c r="F33" s="92">
        <v>12</v>
      </c>
      <c r="G33" s="86">
        <f t="shared" si="16"/>
        <v>0.20689655172413793</v>
      </c>
      <c r="H33" s="86">
        <v>0.14000000000000001</v>
      </c>
      <c r="I33" s="86">
        <v>0.28999999999999998</v>
      </c>
      <c r="J33" s="216"/>
      <c r="K33" s="17" t="str">
        <f>A33</f>
        <v>J’étais un(e) patient(e) atteint(e) d’Ebola</v>
      </c>
      <c r="L33" s="17">
        <f t="shared" si="18"/>
        <v>0.18072289156626506</v>
      </c>
      <c r="M33" s="17">
        <f t="shared" si="19"/>
        <v>1.0722891566265047E-2</v>
      </c>
      <c r="N33" s="17">
        <f t="shared" si="20"/>
        <v>1.9277108433734952E-2</v>
      </c>
      <c r="O33" s="18">
        <f t="shared" si="21"/>
        <v>0.20689655172413793</v>
      </c>
      <c r="P33" s="18">
        <f t="shared" si="22"/>
        <v>6.6896551724137915E-2</v>
      </c>
      <c r="Q33" s="18">
        <f t="shared" si="14"/>
        <v>8.3103448275862052E-2</v>
      </c>
    </row>
    <row r="34" spans="1:17" ht="15" thickBot="1">
      <c r="A34" s="71" t="s">
        <v>200</v>
      </c>
      <c r="B34" s="92">
        <v>0</v>
      </c>
      <c r="C34" s="86">
        <f t="shared" si="15"/>
        <v>0</v>
      </c>
      <c r="D34" s="86">
        <v>0</v>
      </c>
      <c r="E34" s="86">
        <v>0</v>
      </c>
      <c r="F34" s="92">
        <v>5</v>
      </c>
      <c r="G34" s="86">
        <f t="shared" si="16"/>
        <v>8.6206896551724144E-2</v>
      </c>
      <c r="H34" s="86">
        <v>0.01</v>
      </c>
      <c r="I34" s="86">
        <v>0.1</v>
      </c>
      <c r="J34" s="216" t="s">
        <v>214</v>
      </c>
      <c r="K34" s="17" t="str">
        <f>A34</f>
        <v>Autre</v>
      </c>
      <c r="L34" s="17">
        <f t="shared" si="18"/>
        <v>0</v>
      </c>
      <c r="M34" s="17">
        <f t="shared" si="19"/>
        <v>0</v>
      </c>
      <c r="N34" s="17">
        <f t="shared" si="20"/>
        <v>0</v>
      </c>
      <c r="O34" s="18">
        <f t="shared" si="21"/>
        <v>8.6206896551724144E-2</v>
      </c>
      <c r="P34" s="18">
        <f t="shared" si="22"/>
        <v>7.6206896551724149E-2</v>
      </c>
      <c r="Q34" s="18">
        <f t="shared" si="14"/>
        <v>1.3793103448275862E-2</v>
      </c>
    </row>
    <row r="35" spans="1:17" ht="15" thickBot="1">
      <c r="A35" s="86" t="s">
        <v>159</v>
      </c>
      <c r="B35" s="85">
        <f>SUM(B30:B34)</f>
        <v>83</v>
      </c>
      <c r="C35" s="86"/>
      <c r="D35" s="111"/>
      <c r="E35" s="111"/>
      <c r="F35" s="87">
        <f>SUM(F30:F34)</f>
        <v>58</v>
      </c>
      <c r="G35" s="86"/>
      <c r="H35" s="111"/>
      <c r="I35" s="111"/>
      <c r="J35" s="54">
        <f>B35+F35</f>
        <v>141</v>
      </c>
      <c r="K35" s="37" t="s">
        <v>159</v>
      </c>
      <c r="L35" s="17">
        <f>SUM(L30:L34)</f>
        <v>1</v>
      </c>
      <c r="M35" s="17"/>
      <c r="N35" s="36"/>
      <c r="O35" s="18">
        <f>SUM(O30:O34)</f>
        <v>1</v>
      </c>
      <c r="P35" s="18"/>
      <c r="Q35" s="18"/>
    </row>
    <row r="36" spans="1:17">
      <c r="A36" s="47"/>
      <c r="B36" s="48"/>
      <c r="C36" s="49"/>
      <c r="D36" s="49"/>
      <c r="E36" s="49"/>
      <c r="F36" s="48"/>
      <c r="G36" s="49"/>
      <c r="H36" s="50"/>
      <c r="I36" s="49"/>
      <c r="J36" s="216"/>
      <c r="K36" s="51"/>
      <c r="L36" s="52"/>
      <c r="M36" s="52"/>
      <c r="N36" s="52"/>
      <c r="O36" s="52"/>
      <c r="P36" s="52"/>
      <c r="Q36" s="52"/>
    </row>
    <row r="37" spans="1:17" ht="22.5">
      <c r="A37" s="4" t="s">
        <v>280</v>
      </c>
      <c r="B37" s="216"/>
      <c r="C37" s="216"/>
      <c r="D37" s="216"/>
      <c r="E37" s="216"/>
      <c r="F37" s="216"/>
      <c r="G37" s="216"/>
      <c r="H37" s="216"/>
      <c r="I37" s="216"/>
      <c r="J37" s="216"/>
      <c r="K37" s="216"/>
      <c r="L37" s="216"/>
      <c r="M37" s="216"/>
      <c r="N37" s="216"/>
      <c r="O37" s="216"/>
      <c r="P37" s="216"/>
      <c r="Q37" s="216"/>
    </row>
    <row r="38" spans="1:17">
      <c r="A38" t="s">
        <v>281</v>
      </c>
      <c r="B38" s="216"/>
      <c r="C38" s="216"/>
      <c r="D38" s="216"/>
      <c r="E38" s="216"/>
      <c r="F38" s="216"/>
      <c r="G38" s="216"/>
      <c r="H38" s="216"/>
      <c r="I38" s="216"/>
      <c r="J38" s="216"/>
      <c r="K38" s="216"/>
      <c r="L38" s="216"/>
      <c r="M38" s="216"/>
      <c r="N38" s="216"/>
      <c r="O38" s="216"/>
      <c r="P38" s="216"/>
      <c r="Q38" s="216"/>
    </row>
    <row r="39" spans="1:17">
      <c r="A39" s="5" t="s">
        <v>282</v>
      </c>
      <c r="B39" s="216"/>
      <c r="C39" s="216"/>
      <c r="D39" s="216"/>
      <c r="E39" s="216"/>
      <c r="F39" s="216"/>
      <c r="G39" s="216"/>
      <c r="H39" s="216"/>
      <c r="I39" s="216"/>
      <c r="J39" s="216"/>
      <c r="K39" s="216"/>
      <c r="L39" s="216"/>
      <c r="M39" s="216"/>
      <c r="N39" s="216"/>
      <c r="O39" s="216"/>
      <c r="P39" s="216"/>
      <c r="Q39" s="216"/>
    </row>
    <row r="40" spans="1:17" ht="15" thickBot="1">
      <c r="A40" s="216"/>
      <c r="B40" s="216"/>
      <c r="C40" s="216"/>
      <c r="D40" s="216"/>
      <c r="E40" s="216"/>
      <c r="F40" s="216"/>
      <c r="G40" s="216"/>
      <c r="H40" s="216"/>
      <c r="I40" s="216"/>
      <c r="J40" s="216"/>
      <c r="K40" s="7"/>
      <c r="L40" s="212" t="s">
        <v>147</v>
      </c>
      <c r="M40" s="212"/>
      <c r="N40" s="25"/>
      <c r="O40" s="213" t="s">
        <v>148</v>
      </c>
      <c r="P40" s="213"/>
      <c r="Q40" s="213"/>
    </row>
    <row r="41" spans="1:17" ht="15" thickBot="1">
      <c r="A41" s="8" t="s">
        <v>149</v>
      </c>
      <c r="B41" s="217" t="s">
        <v>163</v>
      </c>
      <c r="C41" s="218"/>
      <c r="D41" s="9" t="s">
        <v>150</v>
      </c>
      <c r="E41" s="9" t="s">
        <v>151</v>
      </c>
      <c r="F41" s="217" t="s">
        <v>164</v>
      </c>
      <c r="G41" s="218"/>
      <c r="H41" s="9" t="s">
        <v>150</v>
      </c>
      <c r="I41" s="9" t="s">
        <v>151</v>
      </c>
      <c r="J41" s="216"/>
      <c r="K41" s="212" t="s">
        <v>149</v>
      </c>
      <c r="L41" s="11" t="str">
        <f>_xlfn.CONCAT("Homme", " ", "(N=", B44, ")")</f>
        <v>Homme (N=82)</v>
      </c>
      <c r="M41" s="212" t="s">
        <v>152</v>
      </c>
      <c r="N41" s="25" t="s">
        <v>153</v>
      </c>
      <c r="O41" s="12" t="str">
        <f>_xlfn.CONCAT("Femme", " ", "(N=", F44, ")")</f>
        <v>Femme (N=57)</v>
      </c>
      <c r="P41" s="213" t="s">
        <v>152</v>
      </c>
      <c r="Q41" s="213" t="s">
        <v>153</v>
      </c>
    </row>
    <row r="42" spans="1:17" ht="15" thickBot="1">
      <c r="A42" s="13" t="s">
        <v>250</v>
      </c>
      <c r="B42" s="33">
        <v>63</v>
      </c>
      <c r="C42" s="34">
        <f>B42/$B$44</f>
        <v>0.76829268292682928</v>
      </c>
      <c r="D42" s="34">
        <v>0.7</v>
      </c>
      <c r="E42" s="34">
        <v>0.8</v>
      </c>
      <c r="F42" s="23">
        <v>37</v>
      </c>
      <c r="G42" s="34">
        <f>F42/$F$44</f>
        <v>0.64912280701754388</v>
      </c>
      <c r="H42" s="34">
        <v>0.62</v>
      </c>
      <c r="I42" s="34">
        <v>0.7</v>
      </c>
      <c r="J42" s="216"/>
      <c r="K42" s="35" t="str">
        <f>A42</f>
        <v xml:space="preserve">Une bonne pratique </v>
      </c>
      <c r="L42" s="17">
        <f>C42</f>
        <v>0.76829268292682928</v>
      </c>
      <c r="M42" s="17">
        <f>C42-D42</f>
        <v>6.8292682926829329E-2</v>
      </c>
      <c r="N42" s="36">
        <f>E42-C42</f>
        <v>3.170731707317076E-2</v>
      </c>
      <c r="O42" s="18">
        <f t="shared" ref="O42:O43" si="23">G42</f>
        <v>0.64912280701754388</v>
      </c>
      <c r="P42" s="18">
        <f>G42-H42</f>
        <v>2.9122807017543884E-2</v>
      </c>
      <c r="Q42" s="18">
        <f>I42-G42</f>
        <v>5.0877192982456076E-2</v>
      </c>
    </row>
    <row r="43" spans="1:17" ht="15" thickBot="1">
      <c r="A43" s="46" t="s">
        <v>251</v>
      </c>
      <c r="B43" s="33">
        <v>19</v>
      </c>
      <c r="C43" s="34">
        <f>B43/$B$44</f>
        <v>0.23170731707317074</v>
      </c>
      <c r="D43" s="34">
        <v>0.2</v>
      </c>
      <c r="E43" s="34">
        <v>0.28999999999999998</v>
      </c>
      <c r="F43" s="23">
        <v>20</v>
      </c>
      <c r="G43" s="34">
        <f>F43/$F$44</f>
        <v>0.35087719298245612</v>
      </c>
      <c r="H43" s="34">
        <v>0.27</v>
      </c>
      <c r="I43" s="34">
        <v>0.4</v>
      </c>
      <c r="J43" s="216" t="s">
        <v>158</v>
      </c>
      <c r="K43" s="35" t="str">
        <f>A43</f>
        <v xml:space="preserve">Une mauvaise pratique </v>
      </c>
      <c r="L43" s="17">
        <f t="shared" ref="L43" si="24">C43</f>
        <v>0.23170731707317074</v>
      </c>
      <c r="M43" s="17">
        <f t="shared" ref="M43" si="25">C43-D43</f>
        <v>3.1707317073170732E-2</v>
      </c>
      <c r="N43" s="36">
        <f t="shared" ref="N43" si="26">E43-C43</f>
        <v>5.8292682926829237E-2</v>
      </c>
      <c r="O43" s="18">
        <f t="shared" si="23"/>
        <v>0.35087719298245612</v>
      </c>
      <c r="P43" s="18">
        <f t="shared" ref="P43" si="27">G43-H43</f>
        <v>8.0877192982456103E-2</v>
      </c>
      <c r="Q43" s="18">
        <f t="shared" ref="Q43" si="28">I43-G43</f>
        <v>4.9122807017543901E-2</v>
      </c>
    </row>
    <row r="44" spans="1:17" ht="15" thickBot="1">
      <c r="A44" s="19" t="s">
        <v>159</v>
      </c>
      <c r="B44" s="33">
        <f>SUM(B42:B43)</f>
        <v>82</v>
      </c>
      <c r="C44" s="39"/>
      <c r="D44" s="39"/>
      <c r="E44" s="39"/>
      <c r="F44" s="33">
        <f>SUM(F42:F43)</f>
        <v>57</v>
      </c>
      <c r="G44" s="39"/>
      <c r="H44" s="23"/>
      <c r="I44" s="39"/>
      <c r="J44" s="216">
        <f>SUM(B44+F44)</f>
        <v>139</v>
      </c>
      <c r="K44" s="37" t="s">
        <v>159</v>
      </c>
      <c r="L44" s="17">
        <f>SUM(L42:L43)</f>
        <v>1</v>
      </c>
      <c r="M44" s="17"/>
      <c r="N44" s="36"/>
      <c r="O44" s="18">
        <f>SUM(O42:O43)</f>
        <v>1</v>
      </c>
      <c r="P44" s="18"/>
      <c r="Q44" s="18"/>
    </row>
    <row r="45" spans="1:17">
      <c r="A45" s="47"/>
      <c r="B45" s="48"/>
      <c r="C45" s="49"/>
      <c r="D45" s="49"/>
      <c r="E45" s="49"/>
      <c r="F45" s="48"/>
      <c r="G45" s="49"/>
      <c r="H45" s="50"/>
      <c r="I45" s="49"/>
      <c r="J45" s="216"/>
      <c r="K45" s="51"/>
      <c r="L45" s="52"/>
      <c r="M45" s="52"/>
      <c r="N45" s="52"/>
      <c r="O45" s="52"/>
      <c r="P45" s="52"/>
      <c r="Q45" s="52"/>
    </row>
    <row r="46" spans="1:17" ht="22.5">
      <c r="A46" s="4" t="s">
        <v>283</v>
      </c>
      <c r="B46" s="216"/>
      <c r="C46" s="216"/>
      <c r="D46" s="216"/>
      <c r="E46" s="216"/>
      <c r="F46" s="216"/>
      <c r="G46" s="49"/>
      <c r="H46" s="50"/>
      <c r="I46" s="49"/>
      <c r="J46" s="216"/>
      <c r="K46" s="51"/>
      <c r="L46" s="52"/>
      <c r="M46" s="52"/>
      <c r="N46" s="52"/>
      <c r="O46" s="52"/>
      <c r="P46" s="52"/>
      <c r="Q46" s="52"/>
    </row>
    <row r="47" spans="1:17">
      <c r="A47" t="s">
        <v>284</v>
      </c>
      <c r="B47" s="216"/>
      <c r="C47" s="216"/>
      <c r="D47" s="216"/>
      <c r="E47" s="216"/>
      <c r="F47" s="216"/>
      <c r="G47" s="49"/>
      <c r="H47" s="50"/>
      <c r="I47" s="49"/>
      <c r="J47" s="216"/>
      <c r="K47" s="51"/>
      <c r="L47" s="52"/>
      <c r="M47" s="52"/>
      <c r="N47" s="52"/>
      <c r="O47" s="52"/>
      <c r="P47" s="52"/>
      <c r="Q47" s="52"/>
    </row>
    <row r="48" spans="1:17">
      <c r="A48" s="5" t="s">
        <v>285</v>
      </c>
      <c r="B48" s="216"/>
      <c r="C48" s="216"/>
      <c r="D48" s="216"/>
      <c r="E48" s="216"/>
      <c r="F48" s="216"/>
      <c r="G48" s="49"/>
      <c r="H48" s="50"/>
      <c r="I48" s="49"/>
      <c r="J48" s="216"/>
      <c r="K48" s="51"/>
      <c r="L48" s="52"/>
      <c r="M48" s="52"/>
      <c r="N48" s="52"/>
      <c r="O48" s="52"/>
      <c r="P48" s="52"/>
      <c r="Q48" s="52"/>
    </row>
    <row r="49" spans="1:17">
      <c r="A49" s="55" t="s">
        <v>255</v>
      </c>
      <c r="B49" s="216"/>
      <c r="C49" s="216"/>
      <c r="D49" s="216"/>
      <c r="E49" s="216"/>
      <c r="F49" s="216"/>
      <c r="G49" s="49"/>
      <c r="H49" s="50"/>
      <c r="I49" s="49"/>
      <c r="J49" s="216"/>
      <c r="K49" s="51"/>
      <c r="L49" s="52"/>
      <c r="M49" s="52"/>
      <c r="N49" s="52"/>
      <c r="O49" s="52"/>
      <c r="P49" s="52"/>
      <c r="Q49" s="52"/>
    </row>
    <row r="50" spans="1:17">
      <c r="A50" s="57"/>
      <c r="B50" s="216"/>
      <c r="C50" s="216"/>
      <c r="D50" s="216"/>
      <c r="E50" s="216"/>
      <c r="F50" s="216"/>
      <c r="G50" s="49"/>
      <c r="H50" s="50"/>
      <c r="I50" s="49"/>
      <c r="J50" s="216"/>
      <c r="K50" s="51"/>
      <c r="L50" s="52"/>
      <c r="M50" s="52"/>
      <c r="N50" s="52"/>
      <c r="O50" s="52"/>
      <c r="P50" s="52"/>
      <c r="Q50" s="52"/>
    </row>
    <row r="51" spans="1:17" ht="22.5">
      <c r="A51" s="4" t="s">
        <v>286</v>
      </c>
      <c r="B51" s="216"/>
      <c r="C51" s="216"/>
      <c r="D51" s="216"/>
      <c r="E51" s="216"/>
      <c r="F51" s="216"/>
      <c r="G51" s="216"/>
      <c r="H51" s="216"/>
      <c r="I51" s="216"/>
      <c r="J51" s="216"/>
      <c r="K51" s="216"/>
      <c r="L51" s="216"/>
      <c r="M51" s="216"/>
      <c r="N51" s="216"/>
      <c r="O51" s="216"/>
      <c r="P51" s="216"/>
      <c r="Q51" s="216"/>
    </row>
    <row r="52" spans="1:17">
      <c r="A52" t="s">
        <v>287</v>
      </c>
      <c r="B52" s="216"/>
      <c r="C52" s="216"/>
      <c r="D52" s="216"/>
      <c r="E52" s="216"/>
      <c r="F52" s="216"/>
      <c r="G52" s="216"/>
      <c r="H52" s="216"/>
      <c r="I52" s="216"/>
      <c r="J52" s="216"/>
      <c r="K52" s="216"/>
      <c r="L52" s="216"/>
      <c r="M52" s="216"/>
      <c r="N52" s="216"/>
      <c r="O52" s="216"/>
      <c r="P52" s="216"/>
      <c r="Q52" s="216"/>
    </row>
    <row r="53" spans="1:17">
      <c r="A53" s="5" t="s">
        <v>288</v>
      </c>
      <c r="B53" s="216"/>
      <c r="C53" s="216"/>
      <c r="D53" s="216"/>
      <c r="E53" s="216"/>
      <c r="F53" s="216"/>
      <c r="G53" s="216"/>
      <c r="H53" s="216"/>
      <c r="I53" s="216"/>
      <c r="J53" s="216"/>
      <c r="K53" s="216"/>
      <c r="L53" s="216"/>
      <c r="M53" s="216"/>
      <c r="N53" s="216"/>
      <c r="O53" s="216"/>
      <c r="P53" s="216"/>
      <c r="Q53" s="216"/>
    </row>
    <row r="54" spans="1:17" ht="15" thickBot="1">
      <c r="A54" s="216"/>
      <c r="B54" s="216"/>
      <c r="C54" s="216"/>
      <c r="D54" s="216"/>
      <c r="E54" s="216"/>
      <c r="F54" s="216"/>
      <c r="G54" s="216"/>
      <c r="H54" s="216"/>
      <c r="I54" s="216"/>
      <c r="J54" s="216"/>
      <c r="K54" s="7"/>
      <c r="L54" s="224" t="s">
        <v>147</v>
      </c>
      <c r="M54" s="224"/>
      <c r="N54" s="224"/>
      <c r="O54" s="225" t="s">
        <v>148</v>
      </c>
      <c r="P54" s="225"/>
      <c r="Q54" s="225"/>
    </row>
    <row r="55" spans="1:17" ht="15" thickBot="1">
      <c r="A55" s="99" t="s">
        <v>149</v>
      </c>
      <c r="B55" s="219" t="s">
        <v>163</v>
      </c>
      <c r="C55" s="219"/>
      <c r="D55" s="99" t="s">
        <v>150</v>
      </c>
      <c r="E55" s="99" t="s">
        <v>151</v>
      </c>
      <c r="F55" s="219" t="s">
        <v>164</v>
      </c>
      <c r="G55" s="219"/>
      <c r="H55" s="99" t="s">
        <v>150</v>
      </c>
      <c r="I55" s="99" t="s">
        <v>151</v>
      </c>
      <c r="J55" s="216"/>
      <c r="K55" s="212" t="s">
        <v>149</v>
      </c>
      <c r="L55" s="11" t="str">
        <f>_xlfn.CONCAT("Homme", " ", "(N=", B66, ")")</f>
        <v>Homme (N=254)</v>
      </c>
      <c r="M55" s="212" t="s">
        <v>152</v>
      </c>
      <c r="N55" s="212" t="s">
        <v>153</v>
      </c>
      <c r="O55" s="12" t="str">
        <f>_xlfn.CONCAT("Femme", " ", "(N=", F66, ")")</f>
        <v>Femme (N=246)</v>
      </c>
      <c r="P55" s="213" t="s">
        <v>152</v>
      </c>
      <c r="Q55" s="213" t="s">
        <v>153</v>
      </c>
    </row>
    <row r="56" spans="1:17" ht="15" thickBot="1">
      <c r="A56" s="84" t="s">
        <v>262</v>
      </c>
      <c r="B56" s="92">
        <v>30</v>
      </c>
      <c r="C56" s="86">
        <f t="shared" ref="C56:C65" si="29">B56/$B$66</f>
        <v>0.11811023622047244</v>
      </c>
      <c r="D56" s="86">
        <v>0.05</v>
      </c>
      <c r="E56" s="86">
        <v>0.21</v>
      </c>
      <c r="F56" s="92">
        <v>17</v>
      </c>
      <c r="G56" s="86">
        <f t="shared" ref="G56:G65" si="30">F56/$F$66</f>
        <v>6.910569105691057E-2</v>
      </c>
      <c r="H56" s="86">
        <v>0.05</v>
      </c>
      <c r="I56" s="86">
        <v>0.13</v>
      </c>
      <c r="J56" s="216"/>
      <c r="K56" s="17" t="str">
        <f>A56</f>
        <v>Ils disent que c’est une bonne chose</v>
      </c>
      <c r="L56" s="17">
        <f>C56</f>
        <v>0.11811023622047244</v>
      </c>
      <c r="M56" s="17">
        <f>C56-D56</f>
        <v>6.8110236220472437E-2</v>
      </c>
      <c r="N56" s="17">
        <f>E56-C56</f>
        <v>9.1889763779527553E-2</v>
      </c>
      <c r="O56" s="18">
        <f>G56</f>
        <v>6.910569105691057E-2</v>
      </c>
      <c r="P56" s="18">
        <f>G56-H56</f>
        <v>1.9105691056910568E-2</v>
      </c>
      <c r="Q56" s="18">
        <f t="shared" ref="Q56:Q65" si="31">I56-G56</f>
        <v>6.0894308943089434E-2</v>
      </c>
    </row>
    <row r="57" spans="1:17" ht="15" thickBot="1">
      <c r="A57" s="101" t="s">
        <v>289</v>
      </c>
      <c r="B57" s="92">
        <v>43</v>
      </c>
      <c r="C57" s="86">
        <f t="shared" si="29"/>
        <v>0.16929133858267717</v>
      </c>
      <c r="D57" s="86">
        <v>0.14000000000000001</v>
      </c>
      <c r="E57" s="86">
        <v>0.24</v>
      </c>
      <c r="F57" s="92">
        <v>44</v>
      </c>
      <c r="G57" s="86">
        <f t="shared" si="30"/>
        <v>0.17886178861788618</v>
      </c>
      <c r="H57" s="86">
        <v>0.17</v>
      </c>
      <c r="I57" s="86">
        <v>0.24</v>
      </c>
      <c r="J57" s="216"/>
      <c r="K57" s="17" t="str">
        <f t="shared" ref="K57:K65" si="32">A57</f>
        <v>Ils disent que personne n’en ressort vivant</v>
      </c>
      <c r="L57" s="17">
        <f t="shared" ref="L57:L65" si="33">C57</f>
        <v>0.16929133858267717</v>
      </c>
      <c r="M57" s="17">
        <f t="shared" ref="M57:M65" si="34">C57-D57</f>
        <v>2.9291338582677157E-2</v>
      </c>
      <c r="N57" s="17">
        <f t="shared" ref="N57:N65" si="35">E57-C57</f>
        <v>7.0708661417322821E-2</v>
      </c>
      <c r="O57" s="18">
        <f t="shared" ref="O57:O65" si="36">G57</f>
        <v>0.17886178861788618</v>
      </c>
      <c r="P57" s="18">
        <f t="shared" ref="P57:P65" si="37">G57-H57</f>
        <v>8.8617886178861682E-3</v>
      </c>
      <c r="Q57" s="18">
        <f t="shared" si="31"/>
        <v>6.1138211382113811E-2</v>
      </c>
    </row>
    <row r="58" spans="1:17" ht="29.45" thickBot="1">
      <c r="A58" s="102" t="s">
        <v>290</v>
      </c>
      <c r="B58" s="92">
        <v>20</v>
      </c>
      <c r="C58" s="86">
        <f t="shared" si="29"/>
        <v>7.874015748031496E-2</v>
      </c>
      <c r="D58" s="86">
        <v>0.01</v>
      </c>
      <c r="E58" s="86">
        <v>0.12</v>
      </c>
      <c r="F58" s="92">
        <v>39</v>
      </c>
      <c r="G58" s="86">
        <f t="shared" si="30"/>
        <v>0.15853658536585366</v>
      </c>
      <c r="H58" s="86">
        <v>0.12</v>
      </c>
      <c r="I58" s="86">
        <v>0.19</v>
      </c>
      <c r="J58" s="216"/>
      <c r="K58" s="17" t="str">
        <f t="shared" si="32"/>
        <v>Ils disent que le personnel fait du mal aux gens</v>
      </c>
      <c r="L58" s="17">
        <f t="shared" si="33"/>
        <v>7.874015748031496E-2</v>
      </c>
      <c r="M58" s="17">
        <f t="shared" si="34"/>
        <v>6.8740157480314965E-2</v>
      </c>
      <c r="N58" s="17">
        <f t="shared" si="35"/>
        <v>4.1259842519685036E-2</v>
      </c>
      <c r="O58" s="18">
        <f t="shared" si="36"/>
        <v>0.15853658536585366</v>
      </c>
      <c r="P58" s="18">
        <f t="shared" si="37"/>
        <v>3.8536585365853665E-2</v>
      </c>
      <c r="Q58" s="18">
        <f t="shared" si="31"/>
        <v>3.1463414634146342E-2</v>
      </c>
    </row>
    <row r="59" spans="1:17" ht="15" thickBot="1">
      <c r="A59" s="84" t="s">
        <v>291</v>
      </c>
      <c r="B59" s="92">
        <v>49</v>
      </c>
      <c r="C59" s="86">
        <f t="shared" si="29"/>
        <v>0.19291338582677164</v>
      </c>
      <c r="D59" s="86">
        <v>0.05</v>
      </c>
      <c r="E59" s="86">
        <v>0.26</v>
      </c>
      <c r="F59" s="92">
        <v>6</v>
      </c>
      <c r="G59" s="86">
        <f t="shared" si="30"/>
        <v>2.4390243902439025E-2</v>
      </c>
      <c r="H59" s="86">
        <v>0.01</v>
      </c>
      <c r="I59" s="86">
        <v>0.06</v>
      </c>
      <c r="J59" s="216"/>
      <c r="K59" s="17" t="str">
        <f t="shared" si="32"/>
        <v>Ils disent que le personnel fournit à manger</v>
      </c>
      <c r="L59" s="17">
        <f t="shared" si="33"/>
        <v>0.19291338582677164</v>
      </c>
      <c r="M59" s="17">
        <f t="shared" si="34"/>
        <v>0.14291338582677166</v>
      </c>
      <c r="N59" s="17">
        <f t="shared" si="35"/>
        <v>6.7086614173228365E-2</v>
      </c>
      <c r="O59" s="18">
        <f t="shared" si="36"/>
        <v>2.4390243902439025E-2</v>
      </c>
      <c r="P59" s="18">
        <f t="shared" si="37"/>
        <v>1.4390243902439025E-2</v>
      </c>
      <c r="Q59" s="18">
        <f t="shared" si="31"/>
        <v>3.5609756097560973E-2</v>
      </c>
    </row>
    <row r="60" spans="1:17" ht="27" thickBot="1">
      <c r="A60" s="84" t="s">
        <v>292</v>
      </c>
      <c r="B60" s="92">
        <v>1</v>
      </c>
      <c r="C60" s="86">
        <f t="shared" si="29"/>
        <v>3.937007874015748E-3</v>
      </c>
      <c r="D60" s="86">
        <v>0</v>
      </c>
      <c r="E60" s="86">
        <v>0.02</v>
      </c>
      <c r="F60" s="92">
        <v>36</v>
      </c>
      <c r="G60" s="86">
        <f t="shared" si="30"/>
        <v>0.14634146341463414</v>
      </c>
      <c r="H60" s="86">
        <v>0.13</v>
      </c>
      <c r="I60" s="86">
        <v>0.19</v>
      </c>
      <c r="J60" s="216"/>
      <c r="K60" s="17" t="str">
        <f t="shared" si="32"/>
        <v>Ils disent que si vous coopérez, vous êtes corrompu(e)</v>
      </c>
      <c r="L60" s="17">
        <f t="shared" si="33"/>
        <v>3.937007874015748E-3</v>
      </c>
      <c r="M60" s="17">
        <f t="shared" si="34"/>
        <v>3.937007874015748E-3</v>
      </c>
      <c r="N60" s="17">
        <f t="shared" si="35"/>
        <v>1.6062992125984252E-2</v>
      </c>
      <c r="O60" s="18">
        <f t="shared" si="36"/>
        <v>0.14634146341463414</v>
      </c>
      <c r="P60" s="18">
        <f t="shared" si="37"/>
        <v>1.6341463414634133E-2</v>
      </c>
      <c r="Q60" s="18">
        <f t="shared" si="31"/>
        <v>4.3658536585365865E-2</v>
      </c>
    </row>
    <row r="61" spans="1:17" ht="15" thickBot="1">
      <c r="A61" s="84" t="s">
        <v>293</v>
      </c>
      <c r="B61" s="92">
        <v>19</v>
      </c>
      <c r="C61" s="86">
        <f t="shared" si="29"/>
        <v>7.4803149606299218E-2</v>
      </c>
      <c r="D61" s="86">
        <v>0.03</v>
      </c>
      <c r="E61" s="86">
        <v>0.09</v>
      </c>
      <c r="F61" s="92">
        <v>13</v>
      </c>
      <c r="G61" s="86">
        <f t="shared" si="30"/>
        <v>5.2845528455284556E-2</v>
      </c>
      <c r="H61" s="86">
        <v>0.02</v>
      </c>
      <c r="I61" s="86">
        <v>7.0000000000000007E-2</v>
      </c>
      <c r="J61" s="216"/>
      <c r="K61" s="17" t="str">
        <f t="shared" si="32"/>
        <v>Ils disent que le personnel se fait de l’argent</v>
      </c>
      <c r="L61" s="17">
        <f t="shared" si="33"/>
        <v>7.4803149606299218E-2</v>
      </c>
      <c r="M61" s="17">
        <f t="shared" si="34"/>
        <v>4.480314960629922E-2</v>
      </c>
      <c r="N61" s="17">
        <f t="shared" si="35"/>
        <v>1.5196850393700778E-2</v>
      </c>
      <c r="O61" s="18">
        <f t="shared" si="36"/>
        <v>5.2845528455284556E-2</v>
      </c>
      <c r="P61" s="18">
        <f t="shared" si="37"/>
        <v>3.2845528455284559E-2</v>
      </c>
      <c r="Q61" s="18">
        <f t="shared" si="31"/>
        <v>1.7154471544715451E-2</v>
      </c>
    </row>
    <row r="62" spans="1:17" ht="27" thickBot="1">
      <c r="A62" s="84" t="s">
        <v>294</v>
      </c>
      <c r="B62" s="92">
        <v>35</v>
      </c>
      <c r="C62" s="86">
        <f t="shared" si="29"/>
        <v>0.13779527559055119</v>
      </c>
      <c r="D62" s="86">
        <v>0.02</v>
      </c>
      <c r="E62" s="86">
        <v>0.16</v>
      </c>
      <c r="F62" s="92">
        <v>29</v>
      </c>
      <c r="G62" s="86">
        <f t="shared" si="30"/>
        <v>0.11788617886178862</v>
      </c>
      <c r="H62" s="86">
        <v>0.02</v>
      </c>
      <c r="I62" s="86">
        <v>0.18</v>
      </c>
      <c r="J62" s="216"/>
      <c r="K62" s="17" t="str">
        <f t="shared" si="32"/>
        <v>Ils disent que le personnel contamine les gens avec le virus Ebola</v>
      </c>
      <c r="L62" s="17">
        <f t="shared" si="33"/>
        <v>0.13779527559055119</v>
      </c>
      <c r="M62" s="17">
        <f t="shared" si="34"/>
        <v>0.11779527559055118</v>
      </c>
      <c r="N62" s="17">
        <f t="shared" si="35"/>
        <v>2.2204724409448817E-2</v>
      </c>
      <c r="O62" s="18">
        <f t="shared" si="36"/>
        <v>0.11788617886178862</v>
      </c>
      <c r="P62" s="18">
        <f t="shared" si="37"/>
        <v>9.7886178861788617E-2</v>
      </c>
      <c r="Q62" s="18">
        <f t="shared" si="31"/>
        <v>6.2113821138211373E-2</v>
      </c>
    </row>
    <row r="63" spans="1:17" ht="15" thickBot="1">
      <c r="A63" s="84" t="s">
        <v>266</v>
      </c>
      <c r="B63" s="92">
        <v>49</v>
      </c>
      <c r="C63" s="86">
        <f t="shared" si="29"/>
        <v>0.19291338582677164</v>
      </c>
      <c r="D63" s="86">
        <v>0.02</v>
      </c>
      <c r="E63" s="86">
        <v>0.21</v>
      </c>
      <c r="F63" s="92">
        <v>47</v>
      </c>
      <c r="G63" s="86">
        <f t="shared" si="30"/>
        <v>0.1910569105691057</v>
      </c>
      <c r="H63" s="86">
        <v>0.03</v>
      </c>
      <c r="I63" s="86">
        <v>0.2</v>
      </c>
      <c r="J63" s="216"/>
      <c r="K63" s="17" t="str">
        <f t="shared" si="32"/>
        <v>Ils ne disent rien</v>
      </c>
      <c r="L63" s="17">
        <f t="shared" si="33"/>
        <v>0.19291338582677164</v>
      </c>
      <c r="M63" s="17">
        <f t="shared" si="34"/>
        <v>0.17291338582677165</v>
      </c>
      <c r="N63" s="17">
        <f t="shared" si="35"/>
        <v>1.7086614173228348E-2</v>
      </c>
      <c r="O63" s="18">
        <f t="shared" si="36"/>
        <v>0.1910569105691057</v>
      </c>
      <c r="P63" s="18">
        <f t="shared" si="37"/>
        <v>0.1610569105691057</v>
      </c>
      <c r="Q63" s="18">
        <f t="shared" si="31"/>
        <v>8.9430894308943076E-3</v>
      </c>
    </row>
    <row r="64" spans="1:17" ht="15" thickBot="1">
      <c r="A64" s="71" t="s">
        <v>200</v>
      </c>
      <c r="B64" s="92">
        <v>4</v>
      </c>
      <c r="C64" s="86">
        <f t="shared" si="29"/>
        <v>1.5748031496062992E-2</v>
      </c>
      <c r="D64" s="86">
        <v>0.01</v>
      </c>
      <c r="E64" s="86">
        <v>7.0000000000000007E-2</v>
      </c>
      <c r="F64" s="92">
        <v>5</v>
      </c>
      <c r="G64" s="86">
        <f t="shared" si="30"/>
        <v>2.032520325203252E-2</v>
      </c>
      <c r="H64" s="86">
        <v>0.01</v>
      </c>
      <c r="I64" s="86">
        <v>0.05</v>
      </c>
      <c r="J64" s="216"/>
      <c r="K64" s="17" t="str">
        <f t="shared" si="32"/>
        <v>Autre</v>
      </c>
      <c r="L64" s="17">
        <f t="shared" si="33"/>
        <v>1.5748031496062992E-2</v>
      </c>
      <c r="M64" s="17">
        <f t="shared" si="34"/>
        <v>5.7480314960629917E-3</v>
      </c>
      <c r="N64" s="17">
        <f t="shared" si="35"/>
        <v>5.4251968503937015E-2</v>
      </c>
      <c r="O64" s="18">
        <f t="shared" si="36"/>
        <v>2.032520325203252E-2</v>
      </c>
      <c r="P64" s="18">
        <f t="shared" si="37"/>
        <v>1.032520325203252E-2</v>
      </c>
      <c r="Q64" s="18">
        <f t="shared" si="31"/>
        <v>2.9674796747967483E-2</v>
      </c>
    </row>
    <row r="65" spans="1:17" ht="15" thickBot="1">
      <c r="A65" s="92" t="s">
        <v>213</v>
      </c>
      <c r="B65" s="92">
        <v>4</v>
      </c>
      <c r="C65" s="86">
        <f t="shared" si="29"/>
        <v>1.5748031496062992E-2</v>
      </c>
      <c r="D65" s="86">
        <v>0.02</v>
      </c>
      <c r="E65" s="86">
        <v>0.05</v>
      </c>
      <c r="F65" s="92">
        <v>10</v>
      </c>
      <c r="G65" s="86">
        <f t="shared" si="30"/>
        <v>4.065040650406504E-2</v>
      </c>
      <c r="H65" s="86">
        <v>0.01</v>
      </c>
      <c r="I65" s="86">
        <v>0.06</v>
      </c>
      <c r="J65" s="216" t="s">
        <v>158</v>
      </c>
      <c r="K65" s="17" t="str">
        <f t="shared" si="32"/>
        <v>Je ne sais pas</v>
      </c>
      <c r="L65" s="17">
        <f t="shared" si="33"/>
        <v>1.5748031496062992E-2</v>
      </c>
      <c r="M65" s="17">
        <f t="shared" si="34"/>
        <v>-4.2519685039370085E-3</v>
      </c>
      <c r="N65" s="17">
        <f t="shared" si="35"/>
        <v>3.4251968503937011E-2</v>
      </c>
      <c r="O65" s="18">
        <f t="shared" si="36"/>
        <v>4.065040650406504E-2</v>
      </c>
      <c r="P65" s="18">
        <f t="shared" si="37"/>
        <v>3.0650406504065038E-2</v>
      </c>
      <c r="Q65" s="18">
        <f t="shared" si="31"/>
        <v>1.9349593495934958E-2</v>
      </c>
    </row>
    <row r="66" spans="1:17" ht="15" thickBot="1">
      <c r="A66" s="86" t="s">
        <v>159</v>
      </c>
      <c r="B66" s="85">
        <f>SUM(B56:B65)</f>
        <v>254</v>
      </c>
      <c r="C66" s="86"/>
      <c r="D66" s="111"/>
      <c r="E66" s="111"/>
      <c r="F66" s="87">
        <f>SUM(F56:F65)</f>
        <v>246</v>
      </c>
      <c r="G66" s="86"/>
      <c r="H66" s="111"/>
      <c r="I66" s="111"/>
      <c r="J66" s="54">
        <f>B66+F66</f>
        <v>500</v>
      </c>
      <c r="K66" s="37" t="s">
        <v>159</v>
      </c>
      <c r="L66" s="17">
        <f>SUM(L56:L65)</f>
        <v>0.99999999999999989</v>
      </c>
      <c r="M66" s="17"/>
      <c r="N66" s="36"/>
      <c r="O66" s="18">
        <f>SUM(O56:O65)</f>
        <v>1</v>
      </c>
      <c r="P66" s="18"/>
      <c r="Q66" s="18"/>
    </row>
    <row r="68" spans="1:17" ht="22.5">
      <c r="A68" s="4" t="s">
        <v>295</v>
      </c>
      <c r="B68" s="216"/>
      <c r="C68" s="216"/>
      <c r="D68" s="216"/>
      <c r="E68" s="216"/>
      <c r="F68" s="216"/>
      <c r="G68" s="216"/>
      <c r="H68" s="216"/>
      <c r="I68" s="216"/>
      <c r="J68" s="216"/>
      <c r="K68" s="216"/>
      <c r="L68" s="216"/>
      <c r="M68" s="216"/>
      <c r="N68" s="216"/>
      <c r="O68" s="216"/>
      <c r="P68" s="216"/>
      <c r="Q68" s="216"/>
    </row>
    <row r="69" spans="1:17">
      <c r="A69" t="s">
        <v>296</v>
      </c>
      <c r="B69" s="216"/>
      <c r="C69" s="216"/>
      <c r="D69" s="216"/>
      <c r="E69" s="216"/>
      <c r="F69" s="216"/>
      <c r="G69" s="216"/>
      <c r="H69" s="216"/>
      <c r="I69" s="216"/>
      <c r="J69" s="216"/>
      <c r="K69" s="216"/>
      <c r="L69" s="216"/>
      <c r="M69" s="216"/>
      <c r="N69" s="216"/>
      <c r="O69" s="216"/>
      <c r="P69" s="216"/>
      <c r="Q69" s="216"/>
    </row>
    <row r="70" spans="1:17">
      <c r="A70" s="5" t="s">
        <v>297</v>
      </c>
      <c r="B70" s="216"/>
      <c r="C70" s="216"/>
      <c r="D70" s="216"/>
      <c r="E70" s="216"/>
      <c r="F70" s="216"/>
      <c r="G70" s="216"/>
      <c r="H70" s="216"/>
      <c r="I70" s="216"/>
      <c r="J70" s="216"/>
      <c r="K70" s="216"/>
      <c r="L70" s="216"/>
      <c r="M70" s="216"/>
      <c r="N70" s="216"/>
      <c r="O70" s="216"/>
      <c r="P70" s="216"/>
      <c r="Q70" s="216"/>
    </row>
    <row r="71" spans="1:17" ht="15" thickBot="1">
      <c r="A71" s="216"/>
      <c r="B71" s="216"/>
      <c r="C71" s="216"/>
      <c r="D71" s="216"/>
      <c r="E71" s="216"/>
      <c r="F71" s="216"/>
      <c r="G71" s="216"/>
      <c r="H71" s="216"/>
      <c r="I71" s="216"/>
      <c r="J71" s="216"/>
      <c r="K71" s="7"/>
      <c r="L71" s="224" t="s">
        <v>147</v>
      </c>
      <c r="M71" s="224"/>
      <c r="N71" s="224"/>
      <c r="O71" s="225" t="s">
        <v>148</v>
      </c>
      <c r="P71" s="225"/>
      <c r="Q71" s="225"/>
    </row>
    <row r="72" spans="1:17" ht="15" thickBot="1">
      <c r="A72" s="8" t="s">
        <v>149</v>
      </c>
      <c r="B72" s="228" t="s">
        <v>163</v>
      </c>
      <c r="C72" s="229"/>
      <c r="D72" s="91" t="s">
        <v>150</v>
      </c>
      <c r="E72" s="91" t="s">
        <v>151</v>
      </c>
      <c r="F72" s="228" t="s">
        <v>164</v>
      </c>
      <c r="G72" s="229"/>
      <c r="H72" s="91" t="s">
        <v>150</v>
      </c>
      <c r="I72" s="91" t="s">
        <v>151</v>
      </c>
      <c r="J72" s="216"/>
      <c r="K72" s="212" t="s">
        <v>149</v>
      </c>
      <c r="L72" s="11" t="str">
        <f>_xlfn.CONCAT("Homme", " ", "(N=", B81, ")")</f>
        <v>Homme (N=254)</v>
      </c>
      <c r="M72" s="212" t="s">
        <v>152</v>
      </c>
      <c r="N72" s="212" t="s">
        <v>153</v>
      </c>
      <c r="O72" s="12" t="str">
        <f>_xlfn.CONCAT("Femme", " ", "(N=", F81, ")")</f>
        <v>Femme (N=246)</v>
      </c>
      <c r="P72" s="213" t="s">
        <v>152</v>
      </c>
      <c r="Q72" s="213" t="s">
        <v>153</v>
      </c>
    </row>
    <row r="73" spans="1:17" ht="15" thickBot="1">
      <c r="A73" s="109" t="s">
        <v>298</v>
      </c>
      <c r="B73" s="92">
        <v>69</v>
      </c>
      <c r="C73" s="86">
        <f t="shared" ref="C73:C80" si="38">B73/$B$81</f>
        <v>0.27165354330708663</v>
      </c>
      <c r="D73" s="86">
        <v>0.22</v>
      </c>
      <c r="E73" s="86">
        <v>0.28999999999999998</v>
      </c>
      <c r="F73" s="92">
        <v>27</v>
      </c>
      <c r="G73" s="86">
        <f t="shared" ref="G73:G80" si="39">F73/$F$81</f>
        <v>0.10975609756097561</v>
      </c>
      <c r="H73" s="86">
        <v>0.02</v>
      </c>
      <c r="I73" s="86">
        <v>0.15</v>
      </c>
      <c r="J73" s="216"/>
      <c r="K73" s="17" t="str">
        <f>A73</f>
        <v>Vous traiteriez les symptômes chez vous</v>
      </c>
      <c r="L73" s="17">
        <f>C73</f>
        <v>0.27165354330708663</v>
      </c>
      <c r="M73" s="17">
        <f>C73-D73</f>
        <v>5.165354330708663E-2</v>
      </c>
      <c r="N73" s="17">
        <f>E73-C73</f>
        <v>1.8346456692913349E-2</v>
      </c>
      <c r="O73" s="18">
        <f>G73</f>
        <v>0.10975609756097561</v>
      </c>
      <c r="P73" s="18">
        <f>G73-H73</f>
        <v>8.9756097560975606E-2</v>
      </c>
      <c r="Q73" s="18">
        <f t="shared" ref="Q73:Q80" si="40">I73-G73</f>
        <v>4.0243902439024384E-2</v>
      </c>
    </row>
    <row r="74" spans="1:17" ht="27" thickBot="1">
      <c r="A74" s="109" t="s">
        <v>299</v>
      </c>
      <c r="B74" s="92">
        <v>13</v>
      </c>
      <c r="C74" s="86">
        <f t="shared" si="38"/>
        <v>5.1181102362204724E-2</v>
      </c>
      <c r="D74" s="86">
        <v>0.03</v>
      </c>
      <c r="E74" s="86">
        <v>0.1</v>
      </c>
      <c r="F74" s="92">
        <v>25</v>
      </c>
      <c r="G74" s="86">
        <f t="shared" si="39"/>
        <v>0.1016260162601626</v>
      </c>
      <c r="H74" s="86">
        <v>7.0000000000000007E-2</v>
      </c>
      <c r="I74" s="86">
        <v>0.14000000000000001</v>
      </c>
      <c r="J74" s="216"/>
      <c r="K74" s="17" t="str">
        <f t="shared" ref="K74:K80" si="41">A74</f>
        <v>Vous iriez dans un centre de traitement d’Ebola</v>
      </c>
      <c r="L74" s="17">
        <f t="shared" ref="L74:L80" si="42">C74</f>
        <v>5.1181102362204724E-2</v>
      </c>
      <c r="M74" s="17">
        <f t="shared" ref="M74:M80" si="43">C74-D74</f>
        <v>2.1181102362204725E-2</v>
      </c>
      <c r="N74" s="17">
        <f>E74-C74</f>
        <v>4.8818897637795282E-2</v>
      </c>
      <c r="O74" s="18">
        <f t="shared" ref="O74:O80" si="44">G74</f>
        <v>0.1016260162601626</v>
      </c>
      <c r="P74" s="18">
        <f t="shared" ref="P74:P80" si="45">G74-H74</f>
        <v>3.1626016260162593E-2</v>
      </c>
      <c r="Q74" s="18">
        <f t="shared" si="40"/>
        <v>3.8373983739837414E-2</v>
      </c>
    </row>
    <row r="75" spans="1:17" ht="27" thickBot="1">
      <c r="A75" s="109" t="s">
        <v>300</v>
      </c>
      <c r="B75" s="92">
        <v>41</v>
      </c>
      <c r="C75" s="86">
        <f t="shared" si="38"/>
        <v>0.16141732283464566</v>
      </c>
      <c r="D75" s="86">
        <v>0.15</v>
      </c>
      <c r="E75" s="86">
        <v>0.28000000000000003</v>
      </c>
      <c r="F75" s="92">
        <v>66</v>
      </c>
      <c r="G75" s="86">
        <f t="shared" si="39"/>
        <v>0.26829268292682928</v>
      </c>
      <c r="H75" s="86">
        <v>0.25</v>
      </c>
      <c r="I75" s="86">
        <v>0.4</v>
      </c>
      <c r="J75" s="216"/>
      <c r="K75" s="17" t="str">
        <f t="shared" si="41"/>
        <v xml:space="preserve">Vous iriez dans un établissement de santé public </v>
      </c>
      <c r="L75" s="17">
        <f t="shared" si="42"/>
        <v>0.16141732283464566</v>
      </c>
      <c r="M75" s="17">
        <f t="shared" si="43"/>
        <v>1.1417322834645666E-2</v>
      </c>
      <c r="N75" s="17">
        <f t="shared" ref="N75:N80" si="46">E75-C75</f>
        <v>0.11858267716535437</v>
      </c>
      <c r="O75" s="18">
        <f t="shared" si="44"/>
        <v>0.26829268292682928</v>
      </c>
      <c r="P75" s="18">
        <f t="shared" si="45"/>
        <v>1.8292682926829285E-2</v>
      </c>
      <c r="Q75" s="18">
        <f t="shared" si="40"/>
        <v>0.13170731707317074</v>
      </c>
    </row>
    <row r="76" spans="1:17" ht="27" thickBot="1">
      <c r="A76" s="109" t="s">
        <v>301</v>
      </c>
      <c r="B76" s="92">
        <v>20</v>
      </c>
      <c r="C76" s="86">
        <f t="shared" si="38"/>
        <v>7.874015748031496E-2</v>
      </c>
      <c r="D76" s="86">
        <v>0.05</v>
      </c>
      <c r="E76" s="86">
        <v>0.09</v>
      </c>
      <c r="F76" s="92">
        <v>53</v>
      </c>
      <c r="G76" s="86">
        <f t="shared" si="39"/>
        <v>0.21544715447154472</v>
      </c>
      <c r="H76" s="86">
        <v>0.19</v>
      </c>
      <c r="I76" s="86">
        <v>0.28999999999999998</v>
      </c>
      <c r="J76" s="216"/>
      <c r="K76" s="17" t="str">
        <f t="shared" si="41"/>
        <v xml:space="preserve">Vous iriez dans un établissement de santé privé </v>
      </c>
      <c r="L76" s="17">
        <f>C76</f>
        <v>7.874015748031496E-2</v>
      </c>
      <c r="M76" s="17">
        <f t="shared" si="43"/>
        <v>2.8740157480314957E-2</v>
      </c>
      <c r="N76" s="17">
        <f>E76-C76</f>
        <v>1.1259842519685037E-2</v>
      </c>
      <c r="O76" s="18">
        <f t="shared" si="44"/>
        <v>0.21544715447154472</v>
      </c>
      <c r="P76" s="18">
        <f t="shared" si="45"/>
        <v>2.544715447154472E-2</v>
      </c>
      <c r="Q76" s="18">
        <f t="shared" si="40"/>
        <v>7.4552845528455258E-2</v>
      </c>
    </row>
    <row r="77" spans="1:17" s="112" customFormat="1" ht="15" thickBot="1">
      <c r="A77" s="109" t="s">
        <v>302</v>
      </c>
      <c r="B77" s="92">
        <v>20</v>
      </c>
      <c r="C77" s="86">
        <f t="shared" si="38"/>
        <v>7.874015748031496E-2</v>
      </c>
      <c r="D77" s="86">
        <v>0.04</v>
      </c>
      <c r="E77" s="86">
        <v>0.1</v>
      </c>
      <c r="F77" s="92">
        <v>20</v>
      </c>
      <c r="G77" s="86">
        <f t="shared" si="39"/>
        <v>8.1300813008130079E-2</v>
      </c>
      <c r="H77" s="86">
        <v>0.06</v>
      </c>
      <c r="I77" s="86">
        <v>0.14000000000000001</v>
      </c>
      <c r="J77" s="216"/>
      <c r="K77" s="17" t="str">
        <f t="shared" si="41"/>
        <v>Prier ou aller dans un lieu de prière</v>
      </c>
      <c r="L77" s="17">
        <f>C77</f>
        <v>7.874015748031496E-2</v>
      </c>
      <c r="M77" s="17">
        <f t="shared" si="43"/>
        <v>3.8740157480314959E-2</v>
      </c>
      <c r="N77" s="17">
        <f>E77-C77</f>
        <v>2.1259842519685046E-2</v>
      </c>
      <c r="O77" s="18">
        <f t="shared" si="44"/>
        <v>8.1300813008130079E-2</v>
      </c>
      <c r="P77" s="18">
        <f t="shared" si="45"/>
        <v>2.1300813008130082E-2</v>
      </c>
      <c r="Q77" s="18">
        <f t="shared" si="40"/>
        <v>5.8699186991869934E-2</v>
      </c>
    </row>
    <row r="78" spans="1:17" ht="27" thickBot="1">
      <c r="A78" s="109" t="s">
        <v>303</v>
      </c>
      <c r="B78" s="92">
        <v>36</v>
      </c>
      <c r="C78" s="86">
        <f t="shared" si="38"/>
        <v>0.14173228346456693</v>
      </c>
      <c r="D78" s="86">
        <v>0.12</v>
      </c>
      <c r="E78" s="86">
        <v>0.18</v>
      </c>
      <c r="F78" s="92">
        <v>33</v>
      </c>
      <c r="G78" s="86">
        <f t="shared" si="39"/>
        <v>0.13414634146341464</v>
      </c>
      <c r="H78" s="86">
        <v>0.1</v>
      </c>
      <c r="I78" s="86">
        <v>0.18</v>
      </c>
      <c r="J78" s="216"/>
      <c r="K78" s="17" t="str">
        <f t="shared" si="41"/>
        <v>Vous iriez chez un praticien/guérisseur traditionnel (tradipraticien)</v>
      </c>
      <c r="L78" s="17">
        <f t="shared" si="42"/>
        <v>0.14173228346456693</v>
      </c>
      <c r="M78" s="17">
        <f t="shared" si="43"/>
        <v>2.1732283464566932E-2</v>
      </c>
      <c r="N78" s="17">
        <f t="shared" si="46"/>
        <v>3.8267716535433066E-2</v>
      </c>
      <c r="O78" s="18">
        <f t="shared" si="44"/>
        <v>0.13414634146341464</v>
      </c>
      <c r="P78" s="18">
        <f t="shared" si="45"/>
        <v>3.4146341463414637E-2</v>
      </c>
      <c r="Q78" s="18">
        <f t="shared" si="40"/>
        <v>4.5853658536585351E-2</v>
      </c>
    </row>
    <row r="79" spans="1:17" ht="15" thickBot="1">
      <c r="A79" s="71" t="s">
        <v>200</v>
      </c>
      <c r="B79" s="92">
        <v>43</v>
      </c>
      <c r="C79" s="86">
        <f t="shared" si="38"/>
        <v>0.16929133858267717</v>
      </c>
      <c r="D79" s="86">
        <v>0.13</v>
      </c>
      <c r="E79" s="86">
        <v>0.26</v>
      </c>
      <c r="F79" s="92">
        <v>16</v>
      </c>
      <c r="G79" s="86">
        <f t="shared" si="39"/>
        <v>6.5040650406504072E-2</v>
      </c>
      <c r="H79" s="86">
        <v>0.02</v>
      </c>
      <c r="I79" s="86">
        <v>0.09</v>
      </c>
      <c r="J79" s="216"/>
      <c r="K79" s="17" t="str">
        <f t="shared" si="41"/>
        <v>Autre</v>
      </c>
      <c r="L79" s="17">
        <f t="shared" si="42"/>
        <v>0.16929133858267717</v>
      </c>
      <c r="M79" s="17">
        <f>C79-D79</f>
        <v>3.9291338582677166E-2</v>
      </c>
      <c r="N79" s="17">
        <f t="shared" si="46"/>
        <v>9.0708661417322839E-2</v>
      </c>
      <c r="O79" s="18">
        <f t="shared" si="44"/>
        <v>6.5040650406504072E-2</v>
      </c>
      <c r="P79" s="18">
        <f t="shared" si="45"/>
        <v>4.5040650406504068E-2</v>
      </c>
      <c r="Q79" s="18">
        <f t="shared" si="40"/>
        <v>2.4959349593495925E-2</v>
      </c>
    </row>
    <row r="80" spans="1:17" ht="15" thickBot="1">
      <c r="A80" s="72" t="s">
        <v>213</v>
      </c>
      <c r="B80" s="92">
        <v>12</v>
      </c>
      <c r="C80" s="86">
        <f t="shared" si="38"/>
        <v>4.7244094488188976E-2</v>
      </c>
      <c r="D80" s="86">
        <v>0.02</v>
      </c>
      <c r="E80" s="86">
        <v>7.0000000000000007E-2</v>
      </c>
      <c r="F80" s="92">
        <v>6</v>
      </c>
      <c r="G80" s="86">
        <f t="shared" si="39"/>
        <v>2.4390243902439025E-2</v>
      </c>
      <c r="H80" s="86">
        <v>0.01</v>
      </c>
      <c r="I80" s="86">
        <v>0.12</v>
      </c>
      <c r="J80" s="216" t="s">
        <v>158</v>
      </c>
      <c r="K80" s="17" t="str">
        <f t="shared" si="41"/>
        <v>Je ne sais pas</v>
      </c>
      <c r="L80" s="17">
        <f t="shared" si="42"/>
        <v>4.7244094488188976E-2</v>
      </c>
      <c r="M80" s="17">
        <f t="shared" si="43"/>
        <v>2.7244094488188975E-2</v>
      </c>
      <c r="N80" s="17">
        <f t="shared" si="46"/>
        <v>2.2755905511811031E-2</v>
      </c>
      <c r="O80" s="18">
        <f t="shared" si="44"/>
        <v>2.4390243902439025E-2</v>
      </c>
      <c r="P80" s="18">
        <f t="shared" si="45"/>
        <v>1.4390243902439025E-2</v>
      </c>
      <c r="Q80" s="18">
        <f t="shared" si="40"/>
        <v>9.5609756097560977E-2</v>
      </c>
    </row>
    <row r="81" spans="1:17" ht="15" thickBot="1">
      <c r="A81" s="19" t="s">
        <v>159</v>
      </c>
      <c r="B81" s="27">
        <f>SUM(B73:B80)</f>
        <v>254</v>
      </c>
      <c r="C81" s="38"/>
      <c r="D81" s="38"/>
      <c r="E81" s="27"/>
      <c r="F81" s="43">
        <f>SUM(F73:F80)</f>
        <v>246</v>
      </c>
      <c r="G81" s="23"/>
      <c r="H81" s="23"/>
      <c r="I81" s="23"/>
      <c r="J81" s="54">
        <f>B81+F81</f>
        <v>500</v>
      </c>
      <c r="K81" s="37" t="s">
        <v>159</v>
      </c>
      <c r="L81" s="17">
        <f>SUM(L73:L80)</f>
        <v>1</v>
      </c>
      <c r="M81" s="17"/>
      <c r="N81" s="36"/>
      <c r="O81" s="18">
        <f>SUM(O73:O80)</f>
        <v>1</v>
      </c>
      <c r="P81" s="18"/>
      <c r="Q81" s="18"/>
    </row>
    <row r="83" spans="1:17" s="58" customFormat="1" ht="22.5">
      <c r="A83" s="4" t="s">
        <v>304</v>
      </c>
      <c r="B83" s="216"/>
      <c r="C83" s="216"/>
      <c r="D83" s="216"/>
      <c r="E83" s="216"/>
      <c r="F83" s="216"/>
      <c r="G83" s="216"/>
      <c r="H83" s="216"/>
      <c r="I83" s="216"/>
      <c r="J83" s="216"/>
      <c r="K83" s="216"/>
      <c r="L83" s="216"/>
      <c r="M83" s="216"/>
      <c r="N83" s="216"/>
      <c r="O83" s="216"/>
      <c r="P83" s="216"/>
      <c r="Q83" s="216"/>
    </row>
    <row r="84" spans="1:17" s="58" customFormat="1">
      <c r="A84" s="56" t="s">
        <v>305</v>
      </c>
      <c r="B84" s="216"/>
      <c r="C84" s="216"/>
      <c r="D84" s="216"/>
      <c r="E84" s="216"/>
      <c r="F84" s="216"/>
      <c r="G84" s="216"/>
      <c r="H84" s="216"/>
      <c r="I84" s="216"/>
      <c r="J84" s="216"/>
      <c r="K84" s="216"/>
      <c r="L84" s="216"/>
      <c r="M84" s="216"/>
      <c r="N84" s="216"/>
      <c r="O84" s="216"/>
      <c r="P84" s="216"/>
      <c r="Q84" s="216"/>
    </row>
    <row r="85" spans="1:17" s="58" customFormat="1">
      <c r="A85" s="5" t="s">
        <v>306</v>
      </c>
      <c r="B85" s="216"/>
      <c r="C85" s="216"/>
      <c r="D85" s="216"/>
      <c r="E85" s="216"/>
      <c r="F85" s="216"/>
      <c r="G85" s="216"/>
      <c r="H85" s="216"/>
      <c r="I85" s="216"/>
      <c r="J85" s="216"/>
      <c r="K85" s="216"/>
      <c r="L85" s="216"/>
      <c r="M85" s="216"/>
      <c r="N85" s="216"/>
      <c r="O85" s="216"/>
      <c r="P85" s="216"/>
      <c r="Q85" s="216"/>
    </row>
    <row r="86" spans="1:17" s="58" customFormat="1" ht="15" thickBot="1">
      <c r="A86" s="216"/>
      <c r="B86" s="216"/>
      <c r="C86" s="216"/>
      <c r="D86" s="216"/>
      <c r="E86" s="216"/>
      <c r="F86" s="216"/>
      <c r="G86" s="216"/>
      <c r="H86" s="216"/>
      <c r="I86" s="216"/>
      <c r="J86" s="216"/>
      <c r="K86" s="7"/>
      <c r="L86" s="224" t="s">
        <v>147</v>
      </c>
      <c r="M86" s="224"/>
      <c r="N86" s="224"/>
      <c r="O86" s="225" t="s">
        <v>148</v>
      </c>
      <c r="P86" s="225"/>
      <c r="Q86" s="225"/>
    </row>
    <row r="87" spans="1:17" s="58" customFormat="1" ht="15" customHeight="1" thickBot="1">
      <c r="A87" s="113" t="s">
        <v>149</v>
      </c>
      <c r="B87" s="228" t="s">
        <v>163</v>
      </c>
      <c r="C87" s="229"/>
      <c r="D87" s="91" t="s">
        <v>150</v>
      </c>
      <c r="E87" s="91" t="s">
        <v>151</v>
      </c>
      <c r="F87" s="228" t="s">
        <v>164</v>
      </c>
      <c r="G87" s="229"/>
      <c r="H87" s="91" t="s">
        <v>150</v>
      </c>
      <c r="I87" s="9" t="s">
        <v>151</v>
      </c>
      <c r="J87" s="216"/>
      <c r="K87" s="212" t="s">
        <v>149</v>
      </c>
      <c r="L87" s="11" t="str">
        <f>_xlfn.CONCAT("Homme", " ", "(N=", B102, ")")</f>
        <v>Homme (N=241)</v>
      </c>
      <c r="M87" s="212" t="s">
        <v>152</v>
      </c>
      <c r="N87" s="212" t="s">
        <v>153</v>
      </c>
      <c r="O87" s="12" t="str">
        <f>_xlfn.CONCAT("Femme", " ", "(N=", F102, ")")</f>
        <v>Femme (N=221)</v>
      </c>
      <c r="P87" s="213" t="s">
        <v>152</v>
      </c>
      <c r="Q87" s="213" t="s">
        <v>153</v>
      </c>
    </row>
    <row r="88" spans="1:17" s="58" customFormat="1" ht="15" thickBot="1">
      <c r="A88" s="84" t="s">
        <v>307</v>
      </c>
      <c r="B88" s="92">
        <v>16</v>
      </c>
      <c r="C88" s="86">
        <f>B88/$B$102</f>
        <v>6.6390041493775934E-2</v>
      </c>
      <c r="D88" s="86">
        <v>0.05</v>
      </c>
      <c r="E88" s="86">
        <v>0.11</v>
      </c>
      <c r="F88" s="92">
        <v>2</v>
      </c>
      <c r="G88" s="86">
        <f>F88/$F$102</f>
        <v>9.0497737556561094E-3</v>
      </c>
      <c r="H88" s="86">
        <v>0</v>
      </c>
      <c r="I88" s="40">
        <v>0.03</v>
      </c>
      <c r="J88" s="216"/>
      <c r="K88" s="17" t="str">
        <f>A88</f>
        <v>Le CTE serait trop éloigné</v>
      </c>
      <c r="L88" s="17">
        <f>C88</f>
        <v>6.6390041493775934E-2</v>
      </c>
      <c r="M88" s="17">
        <f>C88-D88</f>
        <v>1.6390041493775931E-2</v>
      </c>
      <c r="N88" s="17">
        <f>E88-C88</f>
        <v>4.3609958506224067E-2</v>
      </c>
      <c r="O88" s="18">
        <f>G88</f>
        <v>9.0497737556561094E-3</v>
      </c>
      <c r="P88" s="18">
        <f>G88-H88</f>
        <v>9.0497737556561094E-3</v>
      </c>
      <c r="Q88" s="18">
        <f t="shared" ref="Q88:Q101" si="47">I88-G88</f>
        <v>2.0950226244343888E-2</v>
      </c>
    </row>
    <row r="89" spans="1:17" s="58" customFormat="1" ht="15" thickBot="1">
      <c r="A89" s="101" t="s">
        <v>308</v>
      </c>
      <c r="B89" s="92">
        <v>28</v>
      </c>
      <c r="C89" s="86">
        <f t="shared" ref="C89:C101" si="48">B89/$B$102</f>
        <v>0.11618257261410789</v>
      </c>
      <c r="D89" s="86">
        <v>0.06</v>
      </c>
      <c r="E89" s="86">
        <v>0.14000000000000001</v>
      </c>
      <c r="F89" s="92">
        <v>14</v>
      </c>
      <c r="G89" s="86">
        <f t="shared" ref="G89:G101" si="49">F89/$F$102</f>
        <v>6.3348416289592757E-2</v>
      </c>
      <c r="H89" s="86">
        <v>0.04</v>
      </c>
      <c r="I89" s="40">
        <v>0.14000000000000001</v>
      </c>
      <c r="J89" s="216"/>
      <c r="K89" s="17" t="str">
        <f t="shared" ref="K89:K101" si="50">A89</f>
        <v>Je ne sais pas où trouver un CTE</v>
      </c>
      <c r="L89" s="17">
        <f t="shared" ref="L89:L101" si="51">C89</f>
        <v>0.11618257261410789</v>
      </c>
      <c r="M89" s="17">
        <f t="shared" ref="M89:M101" si="52">C89-D89</f>
        <v>5.618257261410789E-2</v>
      </c>
      <c r="N89" s="17">
        <f t="shared" ref="N89:N101" si="53">E89-C89</f>
        <v>2.3817427385892126E-2</v>
      </c>
      <c r="O89" s="18">
        <f t="shared" ref="O89:O101" si="54">G89</f>
        <v>6.3348416289592757E-2</v>
      </c>
      <c r="P89" s="18">
        <f t="shared" ref="P89:P101" si="55">G89-H89</f>
        <v>2.3348416289592756E-2</v>
      </c>
      <c r="Q89" s="18">
        <f t="shared" si="47"/>
        <v>7.6651583710407256E-2</v>
      </c>
    </row>
    <row r="90" spans="1:17" s="58" customFormat="1" ht="15" thickBot="1">
      <c r="A90" s="102" t="s">
        <v>309</v>
      </c>
      <c r="B90" s="92">
        <v>26</v>
      </c>
      <c r="C90" s="86">
        <f t="shared" si="48"/>
        <v>0.1078838174273859</v>
      </c>
      <c r="D90" s="86">
        <v>0.01</v>
      </c>
      <c r="E90" s="86">
        <v>0.16</v>
      </c>
      <c r="F90" s="92">
        <v>12</v>
      </c>
      <c r="G90" s="86">
        <f t="shared" si="49"/>
        <v>5.4298642533936653E-2</v>
      </c>
      <c r="H90" s="86">
        <v>0.01</v>
      </c>
      <c r="I90" s="40">
        <v>0.09</v>
      </c>
      <c r="J90" s="216"/>
      <c r="K90" s="17" t="str">
        <f t="shared" si="50"/>
        <v>Le personnel du CTE n’est pas qualifié</v>
      </c>
      <c r="L90" s="17">
        <f t="shared" si="51"/>
        <v>0.1078838174273859</v>
      </c>
      <c r="M90" s="17">
        <f t="shared" si="52"/>
        <v>9.7883817427385902E-2</v>
      </c>
      <c r="N90" s="17">
        <f t="shared" si="53"/>
        <v>5.2116182572614106E-2</v>
      </c>
      <c r="O90" s="18">
        <f t="shared" si="54"/>
        <v>5.4298642533936653E-2</v>
      </c>
      <c r="P90" s="18">
        <f t="shared" si="55"/>
        <v>4.4298642533936651E-2</v>
      </c>
      <c r="Q90" s="18">
        <f t="shared" si="47"/>
        <v>3.5701357466063344E-2</v>
      </c>
    </row>
    <row r="91" spans="1:17" s="58" customFormat="1" ht="15" thickBot="1">
      <c r="A91" s="84" t="s">
        <v>310</v>
      </c>
      <c r="B91" s="92">
        <v>12</v>
      </c>
      <c r="C91" s="86">
        <f t="shared" si="48"/>
        <v>4.9792531120331947E-2</v>
      </c>
      <c r="D91" s="86">
        <v>0.04</v>
      </c>
      <c r="E91" s="86">
        <v>0.12</v>
      </c>
      <c r="F91" s="92">
        <v>10</v>
      </c>
      <c r="G91" s="86">
        <f t="shared" si="49"/>
        <v>4.5248868778280542E-2</v>
      </c>
      <c r="H91" s="86">
        <v>0.01</v>
      </c>
      <c r="I91" s="40">
        <v>0.06</v>
      </c>
      <c r="J91" s="216"/>
      <c r="K91" s="17" t="str">
        <f t="shared" si="50"/>
        <v>Le personnel du CTE est étranger</v>
      </c>
      <c r="L91" s="17">
        <f t="shared" si="51"/>
        <v>4.9792531120331947E-2</v>
      </c>
      <c r="M91" s="17">
        <f t="shared" si="52"/>
        <v>9.7925311203319459E-3</v>
      </c>
      <c r="N91" s="17">
        <f t="shared" si="53"/>
        <v>7.0207468879668056E-2</v>
      </c>
      <c r="O91" s="18">
        <f t="shared" si="54"/>
        <v>4.5248868778280542E-2</v>
      </c>
      <c r="P91" s="18">
        <f t="shared" si="55"/>
        <v>3.524886877828054E-2</v>
      </c>
      <c r="Q91" s="18">
        <f t="shared" si="47"/>
        <v>1.4751131221719456E-2</v>
      </c>
    </row>
    <row r="92" spans="1:17" s="58" customFormat="1" ht="27" thickBot="1">
      <c r="A92" s="84" t="s">
        <v>311</v>
      </c>
      <c r="B92" s="92">
        <v>22</v>
      </c>
      <c r="C92" s="86">
        <f t="shared" si="48"/>
        <v>9.1286307053941904E-2</v>
      </c>
      <c r="D92" s="86">
        <v>0.03</v>
      </c>
      <c r="E92" s="86">
        <v>0.15</v>
      </c>
      <c r="F92" s="92">
        <v>30</v>
      </c>
      <c r="G92" s="86">
        <f t="shared" si="49"/>
        <v>0.13574660633484162</v>
      </c>
      <c r="H92" s="86">
        <v>0.12</v>
      </c>
      <c r="I92" s="40">
        <v>0.16</v>
      </c>
      <c r="J92" s="216"/>
      <c r="K92" s="17" t="str">
        <f t="shared" si="50"/>
        <v>Les personnes y sont maltraitées par le personnel</v>
      </c>
      <c r="L92" s="17">
        <f t="shared" si="51"/>
        <v>9.1286307053941904E-2</v>
      </c>
      <c r="M92" s="17">
        <f t="shared" si="52"/>
        <v>6.1286307053941905E-2</v>
      </c>
      <c r="N92" s="17">
        <f t="shared" si="53"/>
        <v>5.8713692946058091E-2</v>
      </c>
      <c r="O92" s="18">
        <f t="shared" si="54"/>
        <v>0.13574660633484162</v>
      </c>
      <c r="P92" s="18">
        <f t="shared" si="55"/>
        <v>1.5746606334841623E-2</v>
      </c>
      <c r="Q92" s="18">
        <f t="shared" si="47"/>
        <v>2.4253393665158385E-2</v>
      </c>
    </row>
    <row r="93" spans="1:17" s="58" customFormat="1" ht="15" thickBot="1">
      <c r="A93" s="84" t="s">
        <v>312</v>
      </c>
      <c r="B93" s="92">
        <v>20</v>
      </c>
      <c r="C93" s="86">
        <f t="shared" si="48"/>
        <v>8.2987551867219914E-2</v>
      </c>
      <c r="D93" s="86">
        <v>0.03</v>
      </c>
      <c r="E93" s="86">
        <v>0.1</v>
      </c>
      <c r="F93" s="92">
        <v>18</v>
      </c>
      <c r="G93" s="86">
        <f t="shared" si="49"/>
        <v>8.1447963800904979E-2</v>
      </c>
      <c r="H93" s="86">
        <v>0.02</v>
      </c>
      <c r="I93" s="40">
        <v>0.1</v>
      </c>
      <c r="J93" s="216"/>
      <c r="K93" s="17" t="str">
        <f t="shared" si="50"/>
        <v>Tous ceux qui se rendent dans un CTE meurent</v>
      </c>
      <c r="L93" s="17">
        <f t="shared" si="51"/>
        <v>8.2987551867219914E-2</v>
      </c>
      <c r="M93" s="17">
        <f t="shared" si="52"/>
        <v>5.2987551867219915E-2</v>
      </c>
      <c r="N93" s="17">
        <f t="shared" si="53"/>
        <v>1.7012448132780092E-2</v>
      </c>
      <c r="O93" s="18">
        <f t="shared" si="54"/>
        <v>8.1447963800904979E-2</v>
      </c>
      <c r="P93" s="18">
        <f t="shared" si="55"/>
        <v>6.1447963800904976E-2</v>
      </c>
      <c r="Q93" s="18">
        <f t="shared" si="47"/>
        <v>1.8552036199095026E-2</v>
      </c>
    </row>
    <row r="94" spans="1:17" s="58" customFormat="1" ht="27" thickBot="1">
      <c r="A94" s="84" t="s">
        <v>313</v>
      </c>
      <c r="B94" s="92">
        <v>14</v>
      </c>
      <c r="C94" s="86">
        <f t="shared" si="48"/>
        <v>5.8091286307053944E-2</v>
      </c>
      <c r="D94" s="86">
        <v>0.02</v>
      </c>
      <c r="E94" s="86">
        <v>0.08</v>
      </c>
      <c r="F94" s="92">
        <v>7</v>
      </c>
      <c r="G94" s="86">
        <f t="shared" si="49"/>
        <v>3.1674208144796379E-2</v>
      </c>
      <c r="H94" s="86">
        <v>0.02</v>
      </c>
      <c r="I94" s="40">
        <v>0.09</v>
      </c>
      <c r="J94" s="216"/>
      <c r="K94" s="17" t="str">
        <f t="shared" si="50"/>
        <v>Les personnes sont infectées par le virus Ebola en raison des conditions insalubres des CTE</v>
      </c>
      <c r="L94" s="17">
        <f t="shared" si="51"/>
        <v>5.8091286307053944E-2</v>
      </c>
      <c r="M94" s="17">
        <f t="shared" si="52"/>
        <v>3.809128630705394E-2</v>
      </c>
      <c r="N94" s="17">
        <f t="shared" si="53"/>
        <v>2.1908713692946058E-2</v>
      </c>
      <c r="O94" s="18">
        <f t="shared" si="54"/>
        <v>3.1674208144796379E-2</v>
      </c>
      <c r="P94" s="18">
        <f t="shared" si="55"/>
        <v>1.1674208144796378E-2</v>
      </c>
      <c r="Q94" s="18">
        <f t="shared" si="47"/>
        <v>5.8325791855203618E-2</v>
      </c>
    </row>
    <row r="95" spans="1:17" s="58" customFormat="1" ht="39.950000000000003" thickBot="1">
      <c r="A95" s="84" t="s">
        <v>314</v>
      </c>
      <c r="B95" s="92">
        <v>15</v>
      </c>
      <c r="C95" s="86">
        <f t="shared" si="48"/>
        <v>6.2240663900414939E-2</v>
      </c>
      <c r="D95" s="86">
        <v>0.02</v>
      </c>
      <c r="E95" s="86">
        <v>0.1</v>
      </c>
      <c r="F95" s="92">
        <v>20</v>
      </c>
      <c r="G95" s="86">
        <f t="shared" si="49"/>
        <v>9.0497737556561084E-2</v>
      </c>
      <c r="H95" s="86">
        <v>0.03</v>
      </c>
      <c r="I95" s="40">
        <v>0.12</v>
      </c>
      <c r="J95" s="216"/>
      <c r="K95" s="17" t="str">
        <f t="shared" si="50"/>
        <v>Les personnes qui se rendent dans un CTE sont volontairement infectées par le virus Ebola par le personnel du CTE</v>
      </c>
      <c r="L95" s="17">
        <f t="shared" si="51"/>
        <v>6.2240663900414939E-2</v>
      </c>
      <c r="M95" s="17">
        <f t="shared" si="52"/>
        <v>4.2240663900414935E-2</v>
      </c>
      <c r="N95" s="17">
        <f t="shared" si="53"/>
        <v>3.7759336099585067E-2</v>
      </c>
      <c r="O95" s="18">
        <f t="shared" si="54"/>
        <v>9.0497737556561084E-2</v>
      </c>
      <c r="P95" s="18">
        <f t="shared" si="55"/>
        <v>6.0497737556561085E-2</v>
      </c>
      <c r="Q95" s="18">
        <f t="shared" si="47"/>
        <v>2.9502262443438912E-2</v>
      </c>
    </row>
    <row r="96" spans="1:17" s="58" customFormat="1" ht="27" thickBot="1">
      <c r="A96" s="84" t="s">
        <v>315</v>
      </c>
      <c r="B96" s="92">
        <v>27</v>
      </c>
      <c r="C96" s="86">
        <f t="shared" si="48"/>
        <v>0.11203319502074689</v>
      </c>
      <c r="D96" s="86">
        <v>0.02</v>
      </c>
      <c r="E96" s="86">
        <v>0.16</v>
      </c>
      <c r="F96" s="92">
        <v>19</v>
      </c>
      <c r="G96" s="86">
        <f t="shared" si="49"/>
        <v>8.5972850678733032E-2</v>
      </c>
      <c r="H96" s="86">
        <v>0.06</v>
      </c>
      <c r="I96" s="40">
        <v>0.15</v>
      </c>
      <c r="J96" s="216"/>
      <c r="K96" s="17" t="str">
        <f t="shared" si="50"/>
        <v>Les patients ne peuvent pas recevoir de visiteurs au CTE</v>
      </c>
      <c r="L96" s="17">
        <f t="shared" si="51"/>
        <v>0.11203319502074689</v>
      </c>
      <c r="M96" s="17">
        <f t="shared" si="52"/>
        <v>9.2033195020746889E-2</v>
      </c>
      <c r="N96" s="17">
        <f t="shared" si="53"/>
        <v>4.7966804979253111E-2</v>
      </c>
      <c r="O96" s="18">
        <f t="shared" si="54"/>
        <v>8.5972850678733032E-2</v>
      </c>
      <c r="P96" s="18">
        <f t="shared" si="55"/>
        <v>2.5972850678733034E-2</v>
      </c>
      <c r="Q96" s="18">
        <f t="shared" si="47"/>
        <v>6.4027149321266963E-2</v>
      </c>
    </row>
    <row r="97" spans="1:17" s="58" customFormat="1" ht="15" thickBot="1">
      <c r="A97" s="101" t="s">
        <v>316</v>
      </c>
      <c r="B97" s="92">
        <v>17</v>
      </c>
      <c r="C97" s="86">
        <f t="shared" si="48"/>
        <v>7.0539419087136929E-2</v>
      </c>
      <c r="D97" s="86">
        <v>0.02</v>
      </c>
      <c r="E97" s="86">
        <v>0.15</v>
      </c>
      <c r="F97" s="92">
        <v>25</v>
      </c>
      <c r="G97" s="86">
        <f t="shared" si="49"/>
        <v>0.11312217194570136</v>
      </c>
      <c r="H97" s="86">
        <v>7.0000000000000007E-2</v>
      </c>
      <c r="I97" s="40">
        <v>0.16</v>
      </c>
      <c r="J97" s="216"/>
      <c r="K97" s="17" t="str">
        <f t="shared" si="50"/>
        <v>Nous ne savons pas ce qu’il se passe dans les CTE</v>
      </c>
      <c r="L97" s="17">
        <f t="shared" si="51"/>
        <v>7.0539419087136929E-2</v>
      </c>
      <c r="M97" s="17">
        <f t="shared" si="52"/>
        <v>5.0539419087136925E-2</v>
      </c>
      <c r="N97" s="17">
        <f t="shared" si="53"/>
        <v>7.9460580912863066E-2</v>
      </c>
      <c r="O97" s="18">
        <f t="shared" si="54"/>
        <v>0.11312217194570136</v>
      </c>
      <c r="P97" s="18">
        <f t="shared" si="55"/>
        <v>4.3122171945701351E-2</v>
      </c>
      <c r="Q97" s="18">
        <f t="shared" si="47"/>
        <v>4.6877828054298645E-2</v>
      </c>
    </row>
    <row r="98" spans="1:17" s="58" customFormat="1" ht="15" thickBot="1">
      <c r="A98" s="84" t="s">
        <v>317</v>
      </c>
      <c r="B98" s="92">
        <v>19</v>
      </c>
      <c r="C98" s="86">
        <f t="shared" si="48"/>
        <v>7.8838174273858919E-2</v>
      </c>
      <c r="D98" s="86">
        <v>0.04</v>
      </c>
      <c r="E98" s="86">
        <v>0.19</v>
      </c>
      <c r="F98" s="92">
        <v>31</v>
      </c>
      <c r="G98" s="86">
        <f t="shared" si="49"/>
        <v>0.14027149321266968</v>
      </c>
      <c r="H98" s="86">
        <v>0.12</v>
      </c>
      <c r="I98" s="40">
        <v>0.16</v>
      </c>
      <c r="J98" s="216"/>
      <c r="K98" s="17" t="str">
        <f t="shared" si="50"/>
        <v xml:space="preserve">Ma communauté ne serait pas d’accord </v>
      </c>
      <c r="L98" s="17">
        <f t="shared" si="51"/>
        <v>7.8838174273858919E-2</v>
      </c>
      <c r="M98" s="17">
        <f t="shared" si="52"/>
        <v>3.8838174273858918E-2</v>
      </c>
      <c r="N98" s="17">
        <f t="shared" si="53"/>
        <v>0.11116182572614108</v>
      </c>
      <c r="O98" s="18">
        <f t="shared" si="54"/>
        <v>0.14027149321266968</v>
      </c>
      <c r="P98" s="18">
        <f t="shared" si="55"/>
        <v>2.0271493212669689E-2</v>
      </c>
      <c r="Q98" s="18">
        <f t="shared" si="47"/>
        <v>1.9728506787330319E-2</v>
      </c>
    </row>
    <row r="99" spans="1:17" s="58" customFormat="1" ht="15" thickBot="1">
      <c r="A99" s="84" t="s">
        <v>318</v>
      </c>
      <c r="B99" s="92">
        <v>11</v>
      </c>
      <c r="C99" s="86">
        <f t="shared" si="48"/>
        <v>4.5643153526970952E-2</v>
      </c>
      <c r="D99" s="86">
        <v>0.03</v>
      </c>
      <c r="E99" s="86">
        <v>0.08</v>
      </c>
      <c r="F99" s="92">
        <v>22</v>
      </c>
      <c r="G99" s="86">
        <f t="shared" si="49"/>
        <v>9.9547511312217188E-2</v>
      </c>
      <c r="H99" s="86">
        <v>0.08</v>
      </c>
      <c r="I99" s="40">
        <v>0.14000000000000001</v>
      </c>
      <c r="J99" s="216"/>
      <c r="K99" s="17" t="str">
        <f t="shared" si="50"/>
        <v>Ma famille ne serait pas d’accord</v>
      </c>
      <c r="L99" s="17">
        <f t="shared" si="51"/>
        <v>4.5643153526970952E-2</v>
      </c>
      <c r="M99" s="17">
        <f t="shared" si="52"/>
        <v>1.5643153526970953E-2</v>
      </c>
      <c r="N99" s="36">
        <f t="shared" si="53"/>
        <v>3.435684647302905E-2</v>
      </c>
      <c r="O99" s="18">
        <f t="shared" si="54"/>
        <v>9.9547511312217188E-2</v>
      </c>
      <c r="P99" s="18">
        <f t="shared" si="55"/>
        <v>1.9547511312217186E-2</v>
      </c>
      <c r="Q99" s="18">
        <f t="shared" si="47"/>
        <v>4.0452488687782825E-2</v>
      </c>
    </row>
    <row r="100" spans="1:17" s="58" customFormat="1" ht="15" thickBot="1">
      <c r="A100" s="86" t="s">
        <v>200</v>
      </c>
      <c r="B100" s="92">
        <v>10</v>
      </c>
      <c r="C100" s="86">
        <f t="shared" si="48"/>
        <v>4.1493775933609957E-2</v>
      </c>
      <c r="D100" s="86">
        <v>0.01</v>
      </c>
      <c r="E100" s="86">
        <v>0.09</v>
      </c>
      <c r="F100" s="92">
        <v>8</v>
      </c>
      <c r="G100" s="86">
        <f t="shared" si="49"/>
        <v>3.6199095022624438E-2</v>
      </c>
      <c r="H100" s="86">
        <v>0.01</v>
      </c>
      <c r="I100" s="40">
        <v>7.0000000000000007E-2</v>
      </c>
      <c r="J100" s="216"/>
      <c r="K100" s="17" t="str">
        <f t="shared" si="50"/>
        <v>Autre</v>
      </c>
      <c r="L100" s="17">
        <f t="shared" si="51"/>
        <v>4.1493775933609957E-2</v>
      </c>
      <c r="M100" s="17">
        <f t="shared" si="52"/>
        <v>3.1493775933609955E-2</v>
      </c>
      <c r="N100" s="36">
        <f t="shared" si="53"/>
        <v>4.850622406639004E-2</v>
      </c>
      <c r="O100" s="18">
        <f t="shared" si="54"/>
        <v>3.6199095022624438E-2</v>
      </c>
      <c r="P100" s="18">
        <f t="shared" si="55"/>
        <v>2.6199095022624436E-2</v>
      </c>
      <c r="Q100" s="18">
        <f t="shared" si="47"/>
        <v>3.3800904977375569E-2</v>
      </c>
    </row>
    <row r="101" spans="1:17" s="58" customFormat="1" ht="15" thickBot="1">
      <c r="A101" s="92" t="s">
        <v>213</v>
      </c>
      <c r="B101" s="92">
        <v>4</v>
      </c>
      <c r="C101" s="86">
        <f t="shared" si="48"/>
        <v>1.6597510373443983E-2</v>
      </c>
      <c r="D101" s="86">
        <v>5.0000000000000001E-4</v>
      </c>
      <c r="E101" s="86">
        <v>0.04</v>
      </c>
      <c r="F101" s="92">
        <v>3</v>
      </c>
      <c r="G101" s="86">
        <f t="shared" si="49"/>
        <v>1.3574660633484163E-2</v>
      </c>
      <c r="H101" s="86">
        <v>0</v>
      </c>
      <c r="I101" s="40">
        <v>0.04</v>
      </c>
      <c r="J101" s="216" t="s">
        <v>214</v>
      </c>
      <c r="K101" s="17" t="str">
        <f t="shared" si="50"/>
        <v>Je ne sais pas</v>
      </c>
      <c r="L101" s="17">
        <f t="shared" si="51"/>
        <v>1.6597510373443983E-2</v>
      </c>
      <c r="M101" s="17">
        <f t="shared" si="52"/>
        <v>1.6097510373443983E-2</v>
      </c>
      <c r="N101" s="36">
        <f t="shared" si="53"/>
        <v>2.3402489626556017E-2</v>
      </c>
      <c r="O101" s="18">
        <f t="shared" si="54"/>
        <v>1.3574660633484163E-2</v>
      </c>
      <c r="P101" s="18">
        <f t="shared" si="55"/>
        <v>1.3574660633484163E-2</v>
      </c>
      <c r="Q101" s="18">
        <f t="shared" si="47"/>
        <v>2.6425339366515838E-2</v>
      </c>
    </row>
    <row r="102" spans="1:17" s="58" customFormat="1" ht="15" thickBot="1">
      <c r="A102" s="114" t="s">
        <v>159</v>
      </c>
      <c r="B102" s="23">
        <f>SUM(B88:B101)</f>
        <v>241</v>
      </c>
      <c r="C102" s="40"/>
      <c r="D102" s="42"/>
      <c r="E102" s="42"/>
      <c r="F102" s="41">
        <f>SUM(F88:F101)</f>
        <v>221</v>
      </c>
      <c r="G102" s="40"/>
      <c r="H102" s="42"/>
      <c r="I102" s="42"/>
      <c r="J102" s="54">
        <f>B102+F102</f>
        <v>462</v>
      </c>
      <c r="K102" s="37" t="s">
        <v>159</v>
      </c>
      <c r="L102" s="17">
        <f>SUM(L88:L98)</f>
        <v>0.89626556016597525</v>
      </c>
      <c r="M102" s="17"/>
      <c r="N102" s="36"/>
      <c r="O102" s="18">
        <f>SUM(O88:O101)</f>
        <v>1</v>
      </c>
      <c r="P102" s="18"/>
      <c r="Q102" s="18"/>
    </row>
    <row r="103" spans="1:17" s="58" customFormat="1">
      <c r="A103" s="216"/>
      <c r="B103" s="216"/>
      <c r="C103" s="216"/>
      <c r="D103" s="216"/>
      <c r="E103" s="216"/>
      <c r="F103" s="216"/>
      <c r="G103" s="216"/>
      <c r="H103" s="216"/>
      <c r="I103" s="216"/>
      <c r="J103" s="216"/>
      <c r="K103" s="216"/>
      <c r="L103" s="216"/>
      <c r="M103" s="216"/>
      <c r="N103" s="216"/>
      <c r="O103" s="216"/>
      <c r="P103" s="216"/>
      <c r="Q103" s="216"/>
    </row>
    <row r="104" spans="1:17" s="58" customFormat="1">
      <c r="A104" s="216"/>
      <c r="B104" s="216"/>
      <c r="C104" s="216"/>
      <c r="D104" s="216"/>
      <c r="E104" s="216"/>
      <c r="F104" s="216"/>
      <c r="G104" s="216"/>
      <c r="H104" s="216"/>
      <c r="I104" s="216"/>
      <c r="J104" s="216"/>
      <c r="K104" s="216"/>
      <c r="L104" s="216"/>
      <c r="M104" s="216"/>
      <c r="N104" s="216"/>
      <c r="O104" s="216"/>
      <c r="P104" s="216"/>
      <c r="Q104" s="216"/>
    </row>
    <row r="105" spans="1:17" s="58" customFormat="1">
      <c r="A105" s="216"/>
      <c r="B105" s="216"/>
      <c r="C105" s="216"/>
      <c r="D105" s="216"/>
      <c r="E105" s="216"/>
      <c r="F105" s="216"/>
      <c r="G105" s="216"/>
      <c r="H105" s="216"/>
      <c r="I105" s="216"/>
      <c r="J105" s="216"/>
      <c r="K105" s="216"/>
      <c r="L105" s="216"/>
      <c r="M105" s="216"/>
      <c r="N105" s="216"/>
      <c r="O105" s="216"/>
      <c r="P105" s="216"/>
      <c r="Q105" s="216"/>
    </row>
    <row r="106" spans="1:17" s="58" customFormat="1">
      <c r="A106" s="216"/>
      <c r="B106" s="216"/>
      <c r="C106" s="216"/>
      <c r="D106" s="216"/>
      <c r="E106" s="216"/>
      <c r="F106" s="216"/>
      <c r="G106" s="216"/>
      <c r="H106" s="216"/>
      <c r="I106" s="216"/>
      <c r="J106" s="216"/>
      <c r="K106" s="216"/>
      <c r="L106" s="216"/>
      <c r="M106" s="216"/>
      <c r="N106" s="216"/>
      <c r="O106" s="216"/>
      <c r="P106" s="216"/>
      <c r="Q106" s="216"/>
    </row>
    <row r="107" spans="1:17" s="58" customFormat="1">
      <c r="A107" s="216"/>
      <c r="B107" s="216"/>
      <c r="C107" s="216"/>
      <c r="D107" s="216"/>
      <c r="E107" s="216"/>
      <c r="F107" s="216"/>
      <c r="G107" s="216"/>
      <c r="H107" s="216"/>
      <c r="I107" s="216"/>
      <c r="J107" s="216"/>
      <c r="K107" s="216"/>
      <c r="L107" s="216"/>
      <c r="M107" s="216"/>
      <c r="N107" s="216"/>
      <c r="O107" s="216"/>
      <c r="P107" s="216"/>
      <c r="Q107" s="216"/>
    </row>
    <row r="108" spans="1:17" s="58" customFormat="1">
      <c r="A108" s="216"/>
      <c r="B108" s="216"/>
      <c r="C108" s="216"/>
      <c r="D108" s="216"/>
      <c r="E108" s="216"/>
      <c r="F108" s="216"/>
      <c r="G108" s="216"/>
      <c r="H108" s="216"/>
      <c r="I108" s="216"/>
      <c r="J108" s="216"/>
      <c r="K108" s="216"/>
      <c r="L108" s="216"/>
      <c r="M108" s="216"/>
      <c r="N108" s="216"/>
      <c r="O108" s="216"/>
      <c r="P108" s="216"/>
      <c r="Q108" s="216"/>
    </row>
  </sheetData>
  <mergeCells count="22">
    <mergeCell ref="B9:C9"/>
    <mergeCell ref="F9:G9"/>
    <mergeCell ref="L54:N54"/>
    <mergeCell ref="O54:Q54"/>
    <mergeCell ref="B55:C55"/>
    <mergeCell ref="F55:G55"/>
    <mergeCell ref="B19:C19"/>
    <mergeCell ref="F19:G19"/>
    <mergeCell ref="B41:C41"/>
    <mergeCell ref="F41:G41"/>
    <mergeCell ref="L28:N28"/>
    <mergeCell ref="O28:Q28"/>
    <mergeCell ref="B29:C29"/>
    <mergeCell ref="F29:G29"/>
    <mergeCell ref="B87:C87"/>
    <mergeCell ref="F87:G87"/>
    <mergeCell ref="L71:N71"/>
    <mergeCell ref="O71:Q71"/>
    <mergeCell ref="B72:C72"/>
    <mergeCell ref="F72:G72"/>
    <mergeCell ref="L86:N86"/>
    <mergeCell ref="O86:Q8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BCDE1-58DC-4050-B8E5-1F580CA94132}">
  <dimension ref="A1:Q145"/>
  <sheetViews>
    <sheetView zoomScale="80" zoomScaleNormal="80" workbookViewId="0">
      <selection activeCell="AL147" sqref="AL147"/>
    </sheetView>
  </sheetViews>
  <sheetFormatPr defaultColWidth="9.140625" defaultRowHeight="14.45"/>
  <cols>
    <col min="1" max="1" width="41.5703125" style="58" customWidth="1"/>
    <col min="2" max="2" width="9.140625" style="58"/>
    <col min="3" max="3" width="12" style="58" bestFit="1" customWidth="1"/>
    <col min="4" max="4" width="11.5703125" style="58" bestFit="1" customWidth="1"/>
    <col min="5" max="5" width="13.42578125" style="58" bestFit="1" customWidth="1"/>
    <col min="6" max="6" width="13.5703125" style="58" bestFit="1" customWidth="1"/>
    <col min="7" max="10" width="9.140625" style="58"/>
    <col min="11" max="11" width="39.140625" style="58" customWidth="1"/>
    <col min="12" max="16384" width="9.140625" style="58"/>
  </cols>
  <sheetData>
    <row r="1" spans="1:17" ht="30">
      <c r="A1" s="1" t="s">
        <v>41</v>
      </c>
      <c r="B1" s="216"/>
      <c r="C1" s="216"/>
      <c r="D1" s="216"/>
      <c r="E1" s="216"/>
      <c r="F1" s="216"/>
      <c r="G1" s="216"/>
      <c r="H1" s="216"/>
      <c r="I1" s="216"/>
      <c r="J1" s="216"/>
      <c r="K1" s="216"/>
      <c r="L1" s="216"/>
      <c r="M1" s="216"/>
      <c r="N1" s="216"/>
      <c r="O1" s="216"/>
      <c r="P1" s="216"/>
      <c r="Q1" s="216"/>
    </row>
    <row r="2" spans="1:17">
      <c r="A2" s="3"/>
      <c r="B2" s="3"/>
      <c r="C2" s="3"/>
      <c r="D2" s="3"/>
      <c r="E2" s="3"/>
      <c r="F2" s="3"/>
      <c r="G2" s="3"/>
      <c r="H2" s="216"/>
      <c r="I2" s="216"/>
      <c r="J2" s="216"/>
      <c r="K2" s="216"/>
      <c r="L2" s="216"/>
      <c r="M2" s="216"/>
      <c r="N2" s="216"/>
      <c r="O2" s="216"/>
      <c r="P2" s="216"/>
      <c r="Q2" s="216"/>
    </row>
    <row r="5" spans="1:17" ht="45" customHeight="1">
      <c r="A5" s="4" t="s">
        <v>319</v>
      </c>
      <c r="B5" s="216"/>
      <c r="C5" s="216"/>
      <c r="D5" s="216"/>
      <c r="E5" s="216"/>
      <c r="F5" s="216"/>
      <c r="G5" s="216"/>
      <c r="H5" s="216"/>
      <c r="I5" s="216"/>
      <c r="J5" s="216"/>
      <c r="K5" s="216"/>
      <c r="L5" s="216"/>
      <c r="M5" s="216"/>
      <c r="N5" s="216"/>
      <c r="O5" s="216"/>
      <c r="P5" s="216"/>
      <c r="Q5" s="216"/>
    </row>
    <row r="6" spans="1:17">
      <c r="A6" t="s">
        <v>320</v>
      </c>
      <c r="B6" s="216"/>
      <c r="C6" s="216"/>
      <c r="D6" s="216"/>
      <c r="E6" s="216"/>
      <c r="F6" s="216"/>
      <c r="G6" s="216"/>
      <c r="H6" s="216"/>
      <c r="I6" s="216"/>
      <c r="J6" s="216"/>
      <c r="K6" s="216"/>
      <c r="L6" s="216"/>
      <c r="M6" s="216"/>
      <c r="N6" s="216"/>
      <c r="O6" s="216"/>
      <c r="P6" s="216"/>
      <c r="Q6" s="216"/>
    </row>
    <row r="7" spans="1:17">
      <c r="A7" s="5" t="s">
        <v>321</v>
      </c>
      <c r="B7" s="216"/>
      <c r="C7" s="216"/>
      <c r="D7" s="216"/>
      <c r="E7" s="216"/>
      <c r="F7" s="216"/>
      <c r="G7" s="216"/>
      <c r="H7" s="216"/>
      <c r="I7" s="216"/>
      <c r="J7" s="216"/>
      <c r="K7" s="216"/>
      <c r="L7" s="216"/>
      <c r="M7" s="216"/>
      <c r="N7" s="216"/>
      <c r="O7" s="216"/>
      <c r="P7" s="216"/>
      <c r="Q7" s="216"/>
    </row>
    <row r="8" spans="1:17" ht="15" thickBot="1">
      <c r="A8" s="216"/>
      <c r="B8" s="216"/>
      <c r="C8" s="216"/>
      <c r="D8" s="216"/>
      <c r="E8" s="216"/>
      <c r="F8" s="216"/>
      <c r="G8" s="216"/>
      <c r="H8" s="216"/>
      <c r="I8" s="216"/>
      <c r="J8" s="216"/>
      <c r="K8" s="7"/>
      <c r="L8" s="212" t="s">
        <v>147</v>
      </c>
      <c r="M8" s="212"/>
      <c r="N8" s="25"/>
      <c r="O8" s="213" t="s">
        <v>148</v>
      </c>
      <c r="P8" s="213"/>
      <c r="Q8" s="213"/>
    </row>
    <row r="9" spans="1:17" ht="15" customHeight="1" thickBot="1">
      <c r="A9" s="8" t="s">
        <v>149</v>
      </c>
      <c r="B9" s="217" t="s">
        <v>163</v>
      </c>
      <c r="C9" s="218"/>
      <c r="D9" s="9" t="s">
        <v>150</v>
      </c>
      <c r="E9" s="9" t="s">
        <v>151</v>
      </c>
      <c r="F9" s="217" t="s">
        <v>164</v>
      </c>
      <c r="G9" s="218"/>
      <c r="H9" s="9" t="s">
        <v>150</v>
      </c>
      <c r="I9" s="9" t="s">
        <v>151</v>
      </c>
      <c r="J9" s="216"/>
      <c r="K9" s="212" t="s">
        <v>149</v>
      </c>
      <c r="L9" s="11" t="str">
        <f>_xlfn.CONCAT("Homme", " ", "(N=", B13, ")")</f>
        <v>Homme (N=254)</v>
      </c>
      <c r="M9" s="212" t="s">
        <v>152</v>
      </c>
      <c r="N9" s="25" t="s">
        <v>153</v>
      </c>
      <c r="O9" s="12" t="str">
        <f>_xlfn.CONCAT("Femme", " ", "(N=", F13, ")")</f>
        <v>Femme (N=246)</v>
      </c>
      <c r="P9" s="213" t="s">
        <v>152</v>
      </c>
      <c r="Q9" s="213" t="s">
        <v>153</v>
      </c>
    </row>
    <row r="10" spans="1:17" ht="15" thickBot="1">
      <c r="A10" s="13" t="s">
        <v>211</v>
      </c>
      <c r="B10" s="33">
        <v>218</v>
      </c>
      <c r="C10" s="34">
        <f>B10/$B$13</f>
        <v>0.8582677165354331</v>
      </c>
      <c r="D10" s="34">
        <v>0.82</v>
      </c>
      <c r="E10" s="34">
        <v>0.9</v>
      </c>
      <c r="F10" s="23">
        <v>135</v>
      </c>
      <c r="G10" s="34">
        <f>F10/$F$13</f>
        <v>0.54878048780487809</v>
      </c>
      <c r="H10" s="34">
        <v>0.52</v>
      </c>
      <c r="I10" s="34">
        <v>0.56999999999999995</v>
      </c>
      <c r="J10" s="216"/>
      <c r="K10" s="35" t="str">
        <f>A10</f>
        <v>Oui</v>
      </c>
      <c r="L10" s="17">
        <f>C10</f>
        <v>0.8582677165354331</v>
      </c>
      <c r="M10" s="17">
        <f>C10-D10</f>
        <v>3.8267716535433149E-2</v>
      </c>
      <c r="N10" s="36">
        <f>E10-C10</f>
        <v>4.1732283464566922E-2</v>
      </c>
      <c r="O10" s="18">
        <f t="shared" ref="O10:O12" si="0">G10</f>
        <v>0.54878048780487809</v>
      </c>
      <c r="P10" s="18">
        <f>G10-H10</f>
        <v>2.8780487804878074E-2</v>
      </c>
      <c r="Q10" s="18">
        <f>I10-G10</f>
        <v>2.1219512195121859E-2</v>
      </c>
    </row>
    <row r="11" spans="1:17" ht="15" thickBot="1">
      <c r="A11" s="46" t="s">
        <v>212</v>
      </c>
      <c r="B11" s="33">
        <v>33</v>
      </c>
      <c r="C11" s="34">
        <f>B11/$B$13</f>
        <v>0.12992125984251968</v>
      </c>
      <c r="D11" s="34">
        <v>0.1</v>
      </c>
      <c r="E11" s="34">
        <v>0.19</v>
      </c>
      <c r="F11" s="23">
        <v>94</v>
      </c>
      <c r="G11" s="34">
        <f>F11/$F$13</f>
        <v>0.38211382113821141</v>
      </c>
      <c r="H11" s="34">
        <v>0.32</v>
      </c>
      <c r="I11" s="34">
        <v>0.4</v>
      </c>
      <c r="J11" s="216"/>
      <c r="K11" s="35" t="str">
        <f t="shared" ref="K11:K12" si="1">A11</f>
        <v>Non</v>
      </c>
      <c r="L11" s="17">
        <f t="shared" ref="L11:L12" si="2">C11</f>
        <v>0.12992125984251968</v>
      </c>
      <c r="M11" s="17">
        <f t="shared" ref="M11:M12" si="3">C11-D11</f>
        <v>2.9921259842519671E-2</v>
      </c>
      <c r="N11" s="36">
        <f t="shared" ref="N11:N12" si="4">E11-C11</f>
        <v>6.0078740157480326E-2</v>
      </c>
      <c r="O11" s="18">
        <f t="shared" si="0"/>
        <v>0.38211382113821141</v>
      </c>
      <c r="P11" s="18">
        <f t="shared" ref="P11:P12" si="5">G11-H11</f>
        <v>6.21138211382114E-2</v>
      </c>
      <c r="Q11" s="18">
        <f t="shared" ref="Q11:Q12" si="6">I11-G11</f>
        <v>1.7886178861788615E-2</v>
      </c>
    </row>
    <row r="12" spans="1:17" ht="15" thickBot="1">
      <c r="A12" s="45" t="s">
        <v>213</v>
      </c>
      <c r="B12" s="33">
        <v>3</v>
      </c>
      <c r="C12" s="34">
        <f>B12/$B$13</f>
        <v>1.1811023622047244E-2</v>
      </c>
      <c r="D12" s="34">
        <v>0.01</v>
      </c>
      <c r="E12" s="34">
        <v>0.03</v>
      </c>
      <c r="F12" s="23">
        <v>17</v>
      </c>
      <c r="G12" s="34">
        <f>F12/$F$13</f>
        <v>6.910569105691057E-2</v>
      </c>
      <c r="H12" s="34">
        <v>0.04</v>
      </c>
      <c r="I12" s="34">
        <v>0.12</v>
      </c>
      <c r="J12" s="44" t="s">
        <v>214</v>
      </c>
      <c r="K12" s="35" t="str">
        <f t="shared" si="1"/>
        <v>Je ne sais pas</v>
      </c>
      <c r="L12" s="17">
        <f t="shared" si="2"/>
        <v>1.1811023622047244E-2</v>
      </c>
      <c r="M12" s="17">
        <f t="shared" si="3"/>
        <v>1.8110236220472437E-3</v>
      </c>
      <c r="N12" s="36">
        <f t="shared" si="4"/>
        <v>1.8188976377952755E-2</v>
      </c>
      <c r="O12" s="18">
        <f t="shared" si="0"/>
        <v>6.910569105691057E-2</v>
      </c>
      <c r="P12" s="18">
        <f t="shared" si="5"/>
        <v>2.910569105691057E-2</v>
      </c>
      <c r="Q12" s="18">
        <f t="shared" si="6"/>
        <v>5.0894308943089425E-2</v>
      </c>
    </row>
    <row r="13" spans="1:17" ht="15" thickBot="1">
      <c r="A13" s="19" t="s">
        <v>159</v>
      </c>
      <c r="B13" s="33">
        <f>SUM(B10:B12)</f>
        <v>254</v>
      </c>
      <c r="C13" s="39"/>
      <c r="D13" s="39"/>
      <c r="E13" s="39"/>
      <c r="F13" s="33">
        <f>SUM(F10:F12)</f>
        <v>246</v>
      </c>
      <c r="G13" s="39"/>
      <c r="H13" s="23"/>
      <c r="I13" s="39"/>
      <c r="J13" s="216">
        <f>SUM(B13+F13)</f>
        <v>500</v>
      </c>
      <c r="K13" s="37" t="s">
        <v>159</v>
      </c>
      <c r="L13" s="17">
        <f>SUM(L10:L12)</f>
        <v>1</v>
      </c>
      <c r="M13" s="17"/>
      <c r="N13" s="36"/>
      <c r="O13" s="18">
        <f>SUM(O10:O12)</f>
        <v>1</v>
      </c>
      <c r="P13" s="18"/>
      <c r="Q13" s="18"/>
    </row>
    <row r="14" spans="1:17">
      <c r="A14" s="47"/>
      <c r="B14" s="48"/>
      <c r="C14" s="49"/>
      <c r="D14" s="49"/>
      <c r="E14" s="49"/>
      <c r="F14" s="48"/>
      <c r="G14" s="49"/>
      <c r="H14" s="50"/>
      <c r="I14" s="49"/>
      <c r="J14" s="216"/>
      <c r="K14" s="51"/>
      <c r="L14" s="52"/>
      <c r="M14" s="52"/>
      <c r="N14" s="52"/>
      <c r="O14" s="52"/>
      <c r="P14" s="52"/>
      <c r="Q14" s="52"/>
    </row>
    <row r="15" spans="1:17" ht="22.5">
      <c r="A15" s="4" t="s">
        <v>322</v>
      </c>
      <c r="B15" s="216"/>
      <c r="C15" s="216"/>
      <c r="D15" s="216"/>
      <c r="E15" s="216"/>
      <c r="F15" s="216"/>
      <c r="G15" s="216"/>
      <c r="H15" s="216"/>
      <c r="I15" s="216"/>
      <c r="J15" s="216"/>
      <c r="K15" s="216"/>
      <c r="L15" s="216"/>
      <c r="M15" s="216"/>
      <c r="N15" s="216"/>
      <c r="O15" s="216"/>
      <c r="P15" s="216"/>
      <c r="Q15" s="216"/>
    </row>
    <row r="16" spans="1:17">
      <c r="A16" s="61" t="s">
        <v>323</v>
      </c>
      <c r="B16" s="216"/>
      <c r="C16" s="216"/>
      <c r="D16" s="216"/>
      <c r="E16" s="216"/>
      <c r="F16" s="216"/>
      <c r="G16" s="216"/>
      <c r="H16" s="216"/>
      <c r="I16" s="216"/>
      <c r="J16" s="216"/>
      <c r="K16" s="216"/>
      <c r="L16" s="216"/>
      <c r="M16" s="216"/>
      <c r="N16" s="216"/>
      <c r="O16" s="216"/>
      <c r="P16" s="216"/>
      <c r="Q16" s="216"/>
    </row>
    <row r="17" spans="1:17">
      <c r="A17" s="5" t="s">
        <v>324</v>
      </c>
      <c r="B17" s="216"/>
      <c r="C17" s="216"/>
      <c r="D17" s="216"/>
      <c r="E17" s="216"/>
      <c r="F17" s="216"/>
      <c r="G17" s="216"/>
      <c r="H17" s="216"/>
      <c r="I17" s="216"/>
      <c r="J17" s="216"/>
      <c r="K17" s="216"/>
      <c r="L17" s="216"/>
      <c r="M17" s="216"/>
      <c r="N17" s="216"/>
      <c r="O17" s="216"/>
      <c r="P17" s="216"/>
      <c r="Q17" s="216"/>
    </row>
    <row r="18" spans="1:17" ht="15" thickBot="1">
      <c r="A18" s="216"/>
      <c r="B18" s="216"/>
      <c r="C18" s="216"/>
      <c r="D18" s="216"/>
      <c r="E18" s="216"/>
      <c r="F18" s="216"/>
      <c r="G18" s="216"/>
      <c r="H18" s="216"/>
      <c r="I18" s="216"/>
      <c r="J18" s="216"/>
      <c r="K18" s="7"/>
      <c r="L18" s="212" t="s">
        <v>147</v>
      </c>
      <c r="M18" s="212"/>
      <c r="N18" s="25"/>
      <c r="O18" s="213" t="s">
        <v>148</v>
      </c>
      <c r="P18" s="213"/>
      <c r="Q18" s="213"/>
    </row>
    <row r="19" spans="1:17" ht="15" thickBot="1">
      <c r="A19" s="8" t="s">
        <v>149</v>
      </c>
      <c r="B19" s="217" t="s">
        <v>163</v>
      </c>
      <c r="C19" s="218"/>
      <c r="D19" s="9" t="s">
        <v>150</v>
      </c>
      <c r="E19" s="9" t="s">
        <v>151</v>
      </c>
      <c r="F19" s="217" t="s">
        <v>164</v>
      </c>
      <c r="G19" s="218"/>
      <c r="H19" s="9" t="s">
        <v>150</v>
      </c>
      <c r="I19" s="9" t="s">
        <v>151</v>
      </c>
      <c r="J19" s="216"/>
      <c r="K19" s="212" t="s">
        <v>149</v>
      </c>
      <c r="L19" s="11" t="str">
        <f>_xlfn.CONCAT("Homme", " ", "(N=", B23, ")")</f>
        <v>Homme (N=218)</v>
      </c>
      <c r="M19" s="212" t="s">
        <v>152</v>
      </c>
      <c r="N19" s="25" t="s">
        <v>153</v>
      </c>
      <c r="O19" s="12" t="str">
        <f>_xlfn.CONCAT("Femme", " ", "(N=", F23, ")")</f>
        <v>Femme (N=135)</v>
      </c>
      <c r="P19" s="213" t="s">
        <v>152</v>
      </c>
      <c r="Q19" s="213" t="s">
        <v>153</v>
      </c>
    </row>
    <row r="20" spans="1:17" ht="15" thickBot="1">
      <c r="A20" s="13" t="s">
        <v>211</v>
      </c>
      <c r="B20" s="33">
        <v>74</v>
      </c>
      <c r="C20" s="34">
        <f>B20/$B$23</f>
        <v>0.33944954128440369</v>
      </c>
      <c r="D20" s="34">
        <v>0.3</v>
      </c>
      <c r="E20" s="34">
        <v>0.36</v>
      </c>
      <c r="F20" s="23">
        <v>45</v>
      </c>
      <c r="G20" s="34">
        <f>F20/$F$23</f>
        <v>0.33333333333333331</v>
      </c>
      <c r="H20" s="34">
        <v>0.31</v>
      </c>
      <c r="I20" s="34">
        <v>0.34</v>
      </c>
      <c r="J20" s="216"/>
      <c r="K20" s="35" t="s">
        <v>211</v>
      </c>
      <c r="L20" s="17">
        <f>C20</f>
        <v>0.33944954128440369</v>
      </c>
      <c r="M20" s="17">
        <f>C20-D20</f>
        <v>3.94495412844037E-2</v>
      </c>
      <c r="N20" s="36">
        <f>E20-C20</f>
        <v>2.0550458715596298E-2</v>
      </c>
      <c r="O20" s="18">
        <f t="shared" ref="O20:O22" si="7">G20</f>
        <v>0.33333333333333331</v>
      </c>
      <c r="P20" s="18">
        <f>G20-H20</f>
        <v>2.3333333333333317E-2</v>
      </c>
      <c r="Q20" s="18">
        <f>I20-G20</f>
        <v>6.6666666666667096E-3</v>
      </c>
    </row>
    <row r="21" spans="1:17" ht="15" thickBot="1">
      <c r="A21" s="46" t="s">
        <v>212</v>
      </c>
      <c r="B21" s="33">
        <v>99</v>
      </c>
      <c r="C21" s="34">
        <f t="shared" ref="C21:C22" si="8">B21/$B$23</f>
        <v>0.45412844036697247</v>
      </c>
      <c r="D21" s="34">
        <v>0.41</v>
      </c>
      <c r="E21" s="34">
        <v>0.46</v>
      </c>
      <c r="F21" s="23">
        <v>48</v>
      </c>
      <c r="G21" s="34">
        <f t="shared" ref="G21:G22" si="9">F21/$F$23</f>
        <v>0.35555555555555557</v>
      </c>
      <c r="H21" s="34">
        <v>0.32</v>
      </c>
      <c r="I21" s="34">
        <v>0.37</v>
      </c>
      <c r="J21" s="216"/>
      <c r="K21" s="35" t="s">
        <v>212</v>
      </c>
      <c r="L21" s="17">
        <f t="shared" ref="L21:L22" si="10">C21</f>
        <v>0.45412844036697247</v>
      </c>
      <c r="M21" s="17">
        <f t="shared" ref="M21:M22" si="11">C21-D21</f>
        <v>4.4128440366972499E-2</v>
      </c>
      <c r="N21" s="36">
        <f t="shared" ref="N21:N22" si="12">E21-C21</f>
        <v>5.8715596330275455E-3</v>
      </c>
      <c r="O21" s="18">
        <f t="shared" si="7"/>
        <v>0.35555555555555557</v>
      </c>
      <c r="P21" s="18">
        <f t="shared" ref="P21:P22" si="13">G21-H21</f>
        <v>3.5555555555555562E-2</v>
      </c>
      <c r="Q21" s="18">
        <f t="shared" ref="Q21:Q22" si="14">I21-G21</f>
        <v>1.4444444444444426E-2</v>
      </c>
    </row>
    <row r="22" spans="1:17" ht="15" thickBot="1">
      <c r="A22" s="45" t="s">
        <v>213</v>
      </c>
      <c r="B22" s="33">
        <v>45</v>
      </c>
      <c r="C22" s="34">
        <f t="shared" si="8"/>
        <v>0.20642201834862386</v>
      </c>
      <c r="D22" s="34">
        <v>0.2</v>
      </c>
      <c r="E22" s="34">
        <v>0.28999999999999998</v>
      </c>
      <c r="F22" s="23">
        <v>42</v>
      </c>
      <c r="G22" s="34">
        <f t="shared" si="9"/>
        <v>0.31111111111111112</v>
      </c>
      <c r="H22" s="34">
        <v>0.3</v>
      </c>
      <c r="I22" s="34">
        <v>0.34</v>
      </c>
      <c r="J22" s="44" t="s">
        <v>214</v>
      </c>
      <c r="K22" s="35" t="str">
        <f>A22</f>
        <v>Je ne sais pas</v>
      </c>
      <c r="L22" s="17">
        <f t="shared" si="10"/>
        <v>0.20642201834862386</v>
      </c>
      <c r="M22" s="17">
        <f t="shared" si="11"/>
        <v>6.4220183486238536E-3</v>
      </c>
      <c r="N22" s="36">
        <f t="shared" si="12"/>
        <v>8.3577981651376115E-2</v>
      </c>
      <c r="O22" s="18">
        <f t="shared" si="7"/>
        <v>0.31111111111111112</v>
      </c>
      <c r="P22" s="18">
        <f t="shared" si="13"/>
        <v>1.1111111111111127E-2</v>
      </c>
      <c r="Q22" s="18">
        <f t="shared" si="14"/>
        <v>2.8888888888888908E-2</v>
      </c>
    </row>
    <row r="23" spans="1:17" ht="15" thickBot="1">
      <c r="A23" s="19" t="s">
        <v>159</v>
      </c>
      <c r="B23" s="33">
        <f>SUM(B20:B22)</f>
        <v>218</v>
      </c>
      <c r="C23" s="39"/>
      <c r="D23" s="39"/>
      <c r="E23" s="39"/>
      <c r="F23" s="33">
        <f>SUM(F20:F22)</f>
        <v>135</v>
      </c>
      <c r="G23" s="39"/>
      <c r="H23" s="23"/>
      <c r="I23" s="39"/>
      <c r="J23" s="216">
        <f>SUM(B23+F23)</f>
        <v>353</v>
      </c>
      <c r="K23" s="37" t="s">
        <v>159</v>
      </c>
      <c r="L23" s="17">
        <f>SUM(L20:L22)</f>
        <v>1</v>
      </c>
      <c r="M23" s="17"/>
      <c r="N23" s="36"/>
      <c r="O23" s="18">
        <f>SUM(O20:O22)</f>
        <v>1</v>
      </c>
      <c r="P23" s="18"/>
      <c r="Q23" s="18"/>
    </row>
    <row r="24" spans="1:17">
      <c r="A24" s="47"/>
      <c r="B24" s="48"/>
      <c r="C24" s="49"/>
      <c r="D24" s="49"/>
      <c r="E24" s="49"/>
      <c r="F24" s="48"/>
      <c r="G24" s="49"/>
      <c r="H24" s="50"/>
      <c r="I24" s="49"/>
      <c r="J24" s="216"/>
      <c r="K24" s="51"/>
      <c r="L24" s="52"/>
      <c r="M24" s="52"/>
      <c r="N24" s="52"/>
      <c r="O24" s="52"/>
      <c r="P24" s="52"/>
      <c r="Q24" s="52"/>
    </row>
    <row r="25" spans="1:17" ht="22.5">
      <c r="A25" s="4" t="s">
        <v>325</v>
      </c>
      <c r="B25" s="216"/>
      <c r="C25" s="216"/>
      <c r="D25" s="216"/>
      <c r="E25" s="216"/>
      <c r="F25" s="216"/>
      <c r="G25" s="216"/>
      <c r="H25" s="216"/>
      <c r="I25" s="216"/>
      <c r="J25" s="216"/>
      <c r="K25" s="216"/>
      <c r="L25" s="216"/>
      <c r="M25" s="216"/>
      <c r="N25" s="216"/>
      <c r="O25" s="216"/>
      <c r="P25" s="216"/>
      <c r="Q25" s="216"/>
    </row>
    <row r="26" spans="1:17">
      <c r="A26" s="60" t="s">
        <v>326</v>
      </c>
      <c r="B26" s="216"/>
      <c r="C26" s="216"/>
      <c r="D26" s="216"/>
      <c r="E26" s="216"/>
      <c r="F26" s="216"/>
      <c r="G26" s="216"/>
      <c r="H26" s="216"/>
      <c r="I26" s="216"/>
      <c r="J26" s="216"/>
      <c r="K26" s="216"/>
      <c r="L26" s="216"/>
      <c r="M26" s="216"/>
      <c r="N26" s="216"/>
      <c r="O26" s="216"/>
      <c r="P26" s="216"/>
      <c r="Q26" s="216"/>
    </row>
    <row r="27" spans="1:17">
      <c r="A27" s="5" t="s">
        <v>327</v>
      </c>
      <c r="B27" s="216"/>
      <c r="C27" s="216"/>
      <c r="D27" s="216"/>
      <c r="E27" s="216"/>
      <c r="F27" s="216"/>
      <c r="G27" s="216"/>
      <c r="H27" s="216"/>
      <c r="I27" s="216"/>
      <c r="J27" s="216"/>
      <c r="K27" s="216"/>
      <c r="L27" s="216"/>
      <c r="M27" s="216"/>
      <c r="N27" s="216"/>
      <c r="O27" s="216"/>
      <c r="P27" s="216"/>
      <c r="Q27" s="216"/>
    </row>
    <row r="28" spans="1:17" ht="15" thickBot="1">
      <c r="A28" s="216"/>
      <c r="B28" s="216"/>
      <c r="C28" s="216"/>
      <c r="D28" s="216"/>
      <c r="E28" s="216"/>
      <c r="F28" s="216"/>
      <c r="G28" s="216"/>
      <c r="H28" s="216"/>
      <c r="I28" s="216"/>
      <c r="J28" s="216"/>
      <c r="K28" s="7"/>
      <c r="L28" s="212" t="s">
        <v>147</v>
      </c>
      <c r="M28" s="212"/>
      <c r="N28" s="25"/>
      <c r="O28" s="213" t="s">
        <v>148</v>
      </c>
      <c r="P28" s="213"/>
      <c r="Q28" s="213"/>
    </row>
    <row r="29" spans="1:17" ht="15" thickBot="1">
      <c r="A29" s="8" t="s">
        <v>149</v>
      </c>
      <c r="B29" s="217" t="s">
        <v>163</v>
      </c>
      <c r="C29" s="218"/>
      <c r="D29" s="9" t="s">
        <v>150</v>
      </c>
      <c r="E29" s="9" t="s">
        <v>151</v>
      </c>
      <c r="F29" s="217" t="s">
        <v>164</v>
      </c>
      <c r="G29" s="218"/>
      <c r="H29" s="9" t="s">
        <v>150</v>
      </c>
      <c r="I29" s="9" t="s">
        <v>151</v>
      </c>
      <c r="J29" s="216"/>
      <c r="K29" s="212" t="s">
        <v>149</v>
      </c>
      <c r="L29" s="11" t="str">
        <f>_xlfn.CONCAT("Homme", " ", "(N=", B33, ")")</f>
        <v>Homme (N=218)</v>
      </c>
      <c r="M29" s="212" t="s">
        <v>152</v>
      </c>
      <c r="N29" s="25" t="s">
        <v>153</v>
      </c>
      <c r="O29" s="12" t="str">
        <f>_xlfn.CONCAT("Femme", " ", "(N=", F33, ")")</f>
        <v>Femme (N=135)</v>
      </c>
      <c r="P29" s="213" t="s">
        <v>152</v>
      </c>
      <c r="Q29" s="213" t="s">
        <v>153</v>
      </c>
    </row>
    <row r="30" spans="1:17" ht="15" thickBot="1">
      <c r="A30" s="13" t="s">
        <v>211</v>
      </c>
      <c r="B30" s="33">
        <v>67</v>
      </c>
      <c r="C30" s="34">
        <f>B30/$B$33</f>
        <v>0.30733944954128439</v>
      </c>
      <c r="D30" s="34">
        <v>0.3</v>
      </c>
      <c r="E30" s="34">
        <v>0.38</v>
      </c>
      <c r="F30" s="23">
        <v>45</v>
      </c>
      <c r="G30" s="34">
        <f>F30/$F$33</f>
        <v>0.33333333333333331</v>
      </c>
      <c r="H30" s="34">
        <v>0.3</v>
      </c>
      <c r="I30" s="34">
        <v>0.35</v>
      </c>
      <c r="J30" s="216"/>
      <c r="K30" s="35" t="s">
        <v>211</v>
      </c>
      <c r="L30" s="17">
        <f>C30</f>
        <v>0.30733944954128439</v>
      </c>
      <c r="M30" s="17">
        <f>C30-D30</f>
        <v>7.3394495412844041E-3</v>
      </c>
      <c r="N30" s="36">
        <f>E30-C30</f>
        <v>7.2660550458715611E-2</v>
      </c>
      <c r="O30" s="18">
        <f t="shared" ref="O30:O32" si="15">G30</f>
        <v>0.33333333333333331</v>
      </c>
      <c r="P30" s="18">
        <f>G30-H30</f>
        <v>3.3333333333333326E-2</v>
      </c>
      <c r="Q30" s="18">
        <f>I30-G30</f>
        <v>1.6666666666666663E-2</v>
      </c>
    </row>
    <row r="31" spans="1:17" ht="15" thickBot="1">
      <c r="A31" s="46" t="s">
        <v>212</v>
      </c>
      <c r="B31" s="33">
        <v>121</v>
      </c>
      <c r="C31" s="34">
        <f t="shared" ref="C31:C32" si="16">B31/$B$33</f>
        <v>0.55504587155963303</v>
      </c>
      <c r="D31" s="34">
        <v>0.54</v>
      </c>
      <c r="E31" s="34">
        <v>0.59</v>
      </c>
      <c r="F31" s="23">
        <v>80</v>
      </c>
      <c r="G31" s="34">
        <f t="shared" ref="G31:G32" si="17">F31/$F$33</f>
        <v>0.59259259259259256</v>
      </c>
      <c r="H31" s="34">
        <v>0.54</v>
      </c>
      <c r="I31" s="34">
        <v>0.61</v>
      </c>
      <c r="J31" s="216"/>
      <c r="K31" s="35" t="s">
        <v>212</v>
      </c>
      <c r="L31" s="17">
        <f t="shared" ref="L31:L32" si="18">C31</f>
        <v>0.55504587155963303</v>
      </c>
      <c r="M31" s="17">
        <f t="shared" ref="M31:M32" si="19">C31-D31</f>
        <v>1.5045871559632995E-2</v>
      </c>
      <c r="N31" s="36">
        <f t="shared" ref="N31:N32" si="20">E31-C31</f>
        <v>3.4954128440366938E-2</v>
      </c>
      <c r="O31" s="18">
        <f t="shared" si="15"/>
        <v>0.59259259259259256</v>
      </c>
      <c r="P31" s="18">
        <f t="shared" ref="P31:P32" si="21">G31-H31</f>
        <v>5.2592592592592524E-2</v>
      </c>
      <c r="Q31" s="18">
        <f t="shared" ref="Q31:Q32" si="22">I31-G31</f>
        <v>1.7407407407407427E-2</v>
      </c>
    </row>
    <row r="32" spans="1:17" ht="15" thickBot="1">
      <c r="A32" s="45" t="s">
        <v>213</v>
      </c>
      <c r="B32" s="33">
        <v>30</v>
      </c>
      <c r="C32" s="34">
        <f t="shared" si="16"/>
        <v>0.13761467889908258</v>
      </c>
      <c r="D32" s="34">
        <v>0.12</v>
      </c>
      <c r="E32" s="34">
        <v>0.17</v>
      </c>
      <c r="F32" s="23">
        <v>10</v>
      </c>
      <c r="G32" s="34">
        <f t="shared" si="17"/>
        <v>7.407407407407407E-2</v>
      </c>
      <c r="H32" s="34">
        <v>0.03</v>
      </c>
      <c r="I32" s="34">
        <v>0.12</v>
      </c>
      <c r="J32" s="44" t="s">
        <v>214</v>
      </c>
      <c r="K32" s="35" t="str">
        <f>A32</f>
        <v>Je ne sais pas</v>
      </c>
      <c r="L32" s="17">
        <f t="shared" si="18"/>
        <v>0.13761467889908258</v>
      </c>
      <c r="M32" s="17">
        <f t="shared" si="19"/>
        <v>1.7614678899082581E-2</v>
      </c>
      <c r="N32" s="36">
        <f t="shared" si="20"/>
        <v>3.2385321100917436E-2</v>
      </c>
      <c r="O32" s="18">
        <f t="shared" si="15"/>
        <v>7.407407407407407E-2</v>
      </c>
      <c r="P32" s="18">
        <f t="shared" si="21"/>
        <v>4.4074074074074071E-2</v>
      </c>
      <c r="Q32" s="18">
        <f t="shared" si="22"/>
        <v>4.5925925925925926E-2</v>
      </c>
    </row>
    <row r="33" spans="1:17" ht="15" thickBot="1">
      <c r="A33" s="19" t="s">
        <v>159</v>
      </c>
      <c r="B33" s="33">
        <f>SUM(B30:B32)</f>
        <v>218</v>
      </c>
      <c r="C33" s="39"/>
      <c r="D33" s="39"/>
      <c r="E33" s="39"/>
      <c r="F33" s="33">
        <f>SUM(F30:F32)</f>
        <v>135</v>
      </c>
      <c r="G33" s="39"/>
      <c r="H33" s="23"/>
      <c r="I33" s="39"/>
      <c r="J33" s="216">
        <f>SUM(B33+F33)</f>
        <v>353</v>
      </c>
      <c r="K33" s="37" t="s">
        <v>159</v>
      </c>
      <c r="L33" s="17">
        <f>SUM(L30:L32)</f>
        <v>1</v>
      </c>
      <c r="M33" s="17"/>
      <c r="N33" s="36"/>
      <c r="O33" s="18">
        <f>SUM(O30:O32)</f>
        <v>0.99999999999999989</v>
      </c>
      <c r="P33" s="18"/>
      <c r="Q33" s="18"/>
    </row>
    <row r="34" spans="1:17">
      <c r="A34" s="47"/>
      <c r="B34" s="48"/>
      <c r="C34" s="49"/>
      <c r="D34" s="49"/>
      <c r="E34" s="49"/>
      <c r="F34" s="48"/>
      <c r="G34" s="49"/>
      <c r="H34" s="50"/>
      <c r="I34" s="49"/>
      <c r="J34" s="216"/>
      <c r="K34" s="51"/>
      <c r="L34" s="52"/>
      <c r="M34" s="52"/>
      <c r="N34" s="52"/>
      <c r="O34" s="52"/>
      <c r="P34" s="52"/>
      <c r="Q34" s="52"/>
    </row>
    <row r="35" spans="1:17" s="59" customFormat="1" ht="22.5">
      <c r="A35" s="4" t="s">
        <v>328</v>
      </c>
      <c r="B35" s="216"/>
      <c r="C35" s="216"/>
      <c r="D35" s="216"/>
      <c r="E35" s="216"/>
      <c r="F35" s="216"/>
      <c r="G35" s="216"/>
      <c r="H35" s="216"/>
      <c r="I35" s="216"/>
      <c r="J35" s="216"/>
      <c r="K35" s="216"/>
      <c r="L35" s="216"/>
      <c r="M35" s="216"/>
      <c r="N35" s="216"/>
      <c r="O35" s="216"/>
      <c r="P35" s="216"/>
      <c r="Q35" s="216"/>
    </row>
    <row r="36" spans="1:17" s="59" customFormat="1">
      <c r="A36" s="60" t="s">
        <v>329</v>
      </c>
      <c r="B36" s="216"/>
      <c r="C36" s="216"/>
      <c r="D36" s="216"/>
      <c r="E36" s="216"/>
      <c r="F36" s="216"/>
      <c r="G36" s="216"/>
      <c r="H36" s="216"/>
      <c r="I36" s="216"/>
      <c r="J36" s="216"/>
      <c r="K36" s="216"/>
      <c r="L36" s="216"/>
      <c r="M36" s="216"/>
      <c r="N36" s="216"/>
      <c r="O36" s="216"/>
      <c r="P36" s="216"/>
      <c r="Q36" s="216"/>
    </row>
    <row r="37" spans="1:17" s="59" customFormat="1">
      <c r="A37" s="5" t="s">
        <v>330</v>
      </c>
      <c r="B37" s="216"/>
      <c r="C37" s="216"/>
      <c r="D37" s="216"/>
      <c r="E37" s="216"/>
      <c r="F37" s="216"/>
      <c r="G37" s="216"/>
      <c r="H37" s="216"/>
      <c r="I37" s="216"/>
      <c r="J37" s="216"/>
      <c r="K37" s="216"/>
      <c r="L37" s="216"/>
      <c r="M37" s="216"/>
      <c r="N37" s="216"/>
      <c r="O37" s="216"/>
      <c r="P37" s="216"/>
      <c r="Q37" s="216"/>
    </row>
    <row r="38" spans="1:17" s="59" customFormat="1" ht="15" thickBot="1">
      <c r="A38" s="216"/>
      <c r="B38" s="216"/>
      <c r="C38" s="216"/>
      <c r="D38" s="216"/>
      <c r="E38" s="216"/>
      <c r="F38" s="216"/>
      <c r="G38" s="216"/>
      <c r="H38" s="216"/>
      <c r="I38" s="216"/>
      <c r="J38" s="216"/>
      <c r="K38" s="7"/>
      <c r="L38" s="212" t="s">
        <v>147</v>
      </c>
      <c r="M38" s="212"/>
      <c r="N38" s="25"/>
      <c r="O38" s="213" t="s">
        <v>148</v>
      </c>
      <c r="P38" s="213"/>
      <c r="Q38" s="213"/>
    </row>
    <row r="39" spans="1:17" s="59" customFormat="1" ht="15" thickBot="1">
      <c r="A39" s="8" t="s">
        <v>149</v>
      </c>
      <c r="B39" s="217" t="s">
        <v>163</v>
      </c>
      <c r="C39" s="218"/>
      <c r="D39" s="9" t="s">
        <v>150</v>
      </c>
      <c r="E39" s="9" t="s">
        <v>151</v>
      </c>
      <c r="F39" s="217" t="s">
        <v>164</v>
      </c>
      <c r="G39" s="218"/>
      <c r="H39" s="9" t="s">
        <v>150</v>
      </c>
      <c r="I39" s="9" t="s">
        <v>151</v>
      </c>
      <c r="J39" s="216"/>
      <c r="K39" s="212" t="s">
        <v>149</v>
      </c>
      <c r="L39" s="11" t="str">
        <f>_xlfn.CONCAT("Homme", " ", "(N=", B43, ")")</f>
        <v>Homme (N=67)</v>
      </c>
      <c r="M39" s="212" t="s">
        <v>152</v>
      </c>
      <c r="N39" s="25" t="s">
        <v>153</v>
      </c>
      <c r="O39" s="12" t="str">
        <f>_xlfn.CONCAT("Femme", " ", "(N=", F43, ")")</f>
        <v>Femme (N=45)</v>
      </c>
      <c r="P39" s="213" t="s">
        <v>152</v>
      </c>
      <c r="Q39" s="213" t="s">
        <v>153</v>
      </c>
    </row>
    <row r="40" spans="1:17" s="59" customFormat="1" ht="15" thickBot="1">
      <c r="A40" s="13" t="s">
        <v>211</v>
      </c>
      <c r="B40" s="33">
        <v>32</v>
      </c>
      <c r="C40" s="34">
        <f>B40/$B$43</f>
        <v>0.47761194029850745</v>
      </c>
      <c r="D40" s="34">
        <v>0.45</v>
      </c>
      <c r="E40" s="34">
        <v>0.5</v>
      </c>
      <c r="F40" s="23">
        <v>22</v>
      </c>
      <c r="G40" s="34">
        <f>F40/$F$43</f>
        <v>0.48888888888888887</v>
      </c>
      <c r="H40" s="34">
        <v>0.47</v>
      </c>
      <c r="I40" s="34">
        <v>0.53</v>
      </c>
      <c r="J40" s="216"/>
      <c r="K40" s="35" t="s">
        <v>211</v>
      </c>
      <c r="L40" s="17">
        <f>C40</f>
        <v>0.47761194029850745</v>
      </c>
      <c r="M40" s="17">
        <f>C40-D40</f>
        <v>2.7611940298507442E-2</v>
      </c>
      <c r="N40" s="36">
        <f>E40-C40</f>
        <v>2.2388059701492546E-2</v>
      </c>
      <c r="O40" s="18">
        <f t="shared" ref="O40:O42" si="23">G40</f>
        <v>0.48888888888888887</v>
      </c>
      <c r="P40" s="18">
        <f>G40-H40</f>
        <v>1.8888888888888899E-2</v>
      </c>
      <c r="Q40" s="18">
        <f>I40-G40</f>
        <v>4.1111111111111154E-2</v>
      </c>
    </row>
    <row r="41" spans="1:17" s="59" customFormat="1" ht="15" thickBot="1">
      <c r="A41" s="46" t="s">
        <v>212</v>
      </c>
      <c r="B41" s="33">
        <v>27</v>
      </c>
      <c r="C41" s="34">
        <f t="shared" ref="C41:C42" si="24">B41/$B$43</f>
        <v>0.40298507462686567</v>
      </c>
      <c r="D41" s="34">
        <v>0.38</v>
      </c>
      <c r="E41" s="34">
        <v>0.41</v>
      </c>
      <c r="F41" s="23">
        <v>19</v>
      </c>
      <c r="G41" s="34">
        <f t="shared" ref="G41:G42" si="25">F41/$F$43</f>
        <v>0.42222222222222222</v>
      </c>
      <c r="H41" s="34">
        <v>0.4</v>
      </c>
      <c r="I41" s="34">
        <v>0.49</v>
      </c>
      <c r="J41" s="216"/>
      <c r="K41" s="35" t="s">
        <v>212</v>
      </c>
      <c r="L41" s="17">
        <f t="shared" ref="L41:L42" si="26">C41</f>
        <v>0.40298507462686567</v>
      </c>
      <c r="M41" s="17">
        <f t="shared" ref="M41:M42" si="27">C41-D41</f>
        <v>2.2985074626865665E-2</v>
      </c>
      <c r="N41" s="36">
        <f t="shared" ref="N41:N42" si="28">E41-C41</f>
        <v>7.0149253731343064E-3</v>
      </c>
      <c r="O41" s="18">
        <f t="shared" si="23"/>
        <v>0.42222222222222222</v>
      </c>
      <c r="P41" s="18">
        <f t="shared" ref="P41:P42" si="29">G41-H41</f>
        <v>2.2222222222222199E-2</v>
      </c>
      <c r="Q41" s="18">
        <f t="shared" ref="Q41:Q42" si="30">I41-G41</f>
        <v>6.777777777777777E-2</v>
      </c>
    </row>
    <row r="42" spans="1:17" s="59" customFormat="1" ht="15" thickBot="1">
      <c r="A42" s="45" t="s">
        <v>213</v>
      </c>
      <c r="B42" s="33">
        <v>8</v>
      </c>
      <c r="C42" s="34">
        <f t="shared" si="24"/>
        <v>0.11940298507462686</v>
      </c>
      <c r="D42" s="34">
        <v>0.1</v>
      </c>
      <c r="E42" s="34">
        <v>0.13</v>
      </c>
      <c r="F42" s="23">
        <v>4</v>
      </c>
      <c r="G42" s="34">
        <f t="shared" si="25"/>
        <v>8.8888888888888892E-2</v>
      </c>
      <c r="H42" s="34">
        <v>0.03</v>
      </c>
      <c r="I42" s="34">
        <v>0.12</v>
      </c>
      <c r="J42" s="44" t="s">
        <v>214</v>
      </c>
      <c r="K42" s="35" t="str">
        <f>A42</f>
        <v>Je ne sais pas</v>
      </c>
      <c r="L42" s="17">
        <f t="shared" si="26"/>
        <v>0.11940298507462686</v>
      </c>
      <c r="M42" s="17">
        <f t="shared" si="27"/>
        <v>1.9402985074626858E-2</v>
      </c>
      <c r="N42" s="36">
        <f t="shared" si="28"/>
        <v>1.0597014925373141E-2</v>
      </c>
      <c r="O42" s="18">
        <f t="shared" si="23"/>
        <v>8.8888888888888892E-2</v>
      </c>
      <c r="P42" s="18">
        <f t="shared" si="29"/>
        <v>5.8888888888888893E-2</v>
      </c>
      <c r="Q42" s="18">
        <f t="shared" si="30"/>
        <v>3.1111111111111103E-2</v>
      </c>
    </row>
    <row r="43" spans="1:17" s="59" customFormat="1" ht="15" thickBot="1">
      <c r="A43" s="19" t="s">
        <v>159</v>
      </c>
      <c r="B43" s="33">
        <f>SUM(B40:B42)</f>
        <v>67</v>
      </c>
      <c r="C43" s="39"/>
      <c r="D43" s="39"/>
      <c r="E43" s="39"/>
      <c r="F43" s="33">
        <f>SUM(F40:F42)</f>
        <v>45</v>
      </c>
      <c r="G43" s="39"/>
      <c r="H43" s="23"/>
      <c r="I43" s="39"/>
      <c r="J43" s="216">
        <f>SUM(B43+F43)</f>
        <v>112</v>
      </c>
      <c r="K43" s="37" t="s">
        <v>159</v>
      </c>
      <c r="L43" s="17">
        <f>SUM(L40:L42)</f>
        <v>1</v>
      </c>
      <c r="M43" s="17"/>
      <c r="N43" s="36"/>
      <c r="O43" s="18">
        <f>SUM(O40:O42)</f>
        <v>1</v>
      </c>
      <c r="P43" s="18"/>
      <c r="Q43" s="18"/>
    </row>
    <row r="44" spans="1:17" s="59" customFormat="1">
      <c r="A44" s="47"/>
      <c r="B44" s="48"/>
      <c r="C44" s="49"/>
      <c r="D44" s="49"/>
      <c r="E44" s="49"/>
      <c r="F44" s="48"/>
      <c r="G44" s="49"/>
      <c r="H44" s="50"/>
      <c r="I44" s="49"/>
      <c r="J44" s="216"/>
      <c r="K44" s="51"/>
      <c r="L44" s="52"/>
      <c r="M44" s="52"/>
      <c r="N44" s="52"/>
      <c r="O44" s="52"/>
      <c r="P44" s="52"/>
      <c r="Q44" s="52"/>
    </row>
    <row r="45" spans="1:17" s="59" customFormat="1" ht="22.5">
      <c r="A45" s="4" t="s">
        <v>331</v>
      </c>
      <c r="B45" s="216"/>
      <c r="C45" s="216"/>
      <c r="D45" s="216"/>
      <c r="E45" s="216"/>
      <c r="F45" s="216"/>
      <c r="G45" s="216"/>
      <c r="H45" s="216"/>
      <c r="I45" s="216"/>
      <c r="J45" s="216"/>
      <c r="K45" s="216"/>
      <c r="L45" s="216"/>
      <c r="M45" s="216"/>
      <c r="N45" s="216"/>
      <c r="O45" s="216"/>
      <c r="P45" s="216"/>
      <c r="Q45" s="216"/>
    </row>
    <row r="46" spans="1:17" s="59" customFormat="1">
      <c r="A46" t="s">
        <v>332</v>
      </c>
      <c r="B46" s="216"/>
      <c r="C46" s="216"/>
      <c r="D46" s="216"/>
      <c r="E46" s="216"/>
      <c r="F46" s="216"/>
      <c r="G46" s="216"/>
      <c r="H46" s="216"/>
      <c r="I46" s="216"/>
      <c r="J46" s="216"/>
      <c r="K46" s="216"/>
      <c r="L46" s="216"/>
      <c r="M46" s="216"/>
      <c r="N46" s="216"/>
      <c r="O46" s="216"/>
      <c r="P46" s="216"/>
      <c r="Q46" s="216"/>
    </row>
    <row r="47" spans="1:17" s="59" customFormat="1">
      <c r="A47" s="5" t="s">
        <v>333</v>
      </c>
      <c r="B47" s="216"/>
      <c r="C47" s="216"/>
      <c r="D47" s="216"/>
      <c r="E47" s="216"/>
      <c r="F47" s="216"/>
      <c r="G47" s="216"/>
      <c r="H47" s="216"/>
      <c r="I47" s="216"/>
      <c r="J47" s="216"/>
      <c r="K47" s="216"/>
      <c r="L47" s="216"/>
      <c r="M47" s="216"/>
      <c r="N47" s="216"/>
      <c r="O47" s="216"/>
      <c r="P47" s="216"/>
      <c r="Q47" s="216"/>
    </row>
    <row r="48" spans="1:17" s="59" customFormat="1" ht="15" thickBot="1">
      <c r="A48" s="216"/>
      <c r="B48" s="216"/>
      <c r="C48" s="216"/>
      <c r="D48" s="216"/>
      <c r="E48" s="216"/>
      <c r="F48" s="216"/>
      <c r="G48" s="216"/>
      <c r="H48" s="216"/>
      <c r="I48" s="216"/>
      <c r="J48" s="216"/>
      <c r="K48" s="7"/>
      <c r="L48" s="212" t="s">
        <v>147</v>
      </c>
      <c r="M48" s="212"/>
      <c r="N48" s="25"/>
      <c r="O48" s="213" t="s">
        <v>148</v>
      </c>
      <c r="P48" s="213"/>
      <c r="Q48" s="213"/>
    </row>
    <row r="49" spans="1:17" s="59" customFormat="1" ht="15" thickBot="1">
      <c r="A49" s="8" t="s">
        <v>149</v>
      </c>
      <c r="B49" s="217" t="s">
        <v>163</v>
      </c>
      <c r="C49" s="218"/>
      <c r="D49" s="9" t="s">
        <v>150</v>
      </c>
      <c r="E49" s="9" t="s">
        <v>151</v>
      </c>
      <c r="F49" s="217" t="s">
        <v>164</v>
      </c>
      <c r="G49" s="218"/>
      <c r="H49" s="9" t="s">
        <v>150</v>
      </c>
      <c r="I49" s="9" t="s">
        <v>151</v>
      </c>
      <c r="J49" s="216"/>
      <c r="K49" s="212" t="s">
        <v>149</v>
      </c>
      <c r="L49" s="11" t="str">
        <f>_xlfn.CONCAT("Homme", " ", "(N=", B52, ")")</f>
        <v>Homme (N=32)</v>
      </c>
      <c r="M49" s="212" t="s">
        <v>152</v>
      </c>
      <c r="N49" s="25" t="s">
        <v>153</v>
      </c>
      <c r="O49" s="12" t="str">
        <f>_xlfn.CONCAT("Femme", " ", "(N=", F52, ")")</f>
        <v>Femme (N=22)</v>
      </c>
      <c r="P49" s="213" t="s">
        <v>152</v>
      </c>
      <c r="Q49" s="213" t="s">
        <v>153</v>
      </c>
    </row>
    <row r="50" spans="1:17" s="59" customFormat="1" ht="15" thickBot="1">
      <c r="A50" s="13" t="s">
        <v>250</v>
      </c>
      <c r="B50" s="33">
        <v>23</v>
      </c>
      <c r="C50" s="34">
        <f>B50/$B$52</f>
        <v>0.71875</v>
      </c>
      <c r="D50" s="34">
        <v>0.7</v>
      </c>
      <c r="E50" s="34">
        <v>0.76</v>
      </c>
      <c r="F50" s="23">
        <v>18</v>
      </c>
      <c r="G50" s="34">
        <f>F50/$F$52</f>
        <v>0.81818181818181823</v>
      </c>
      <c r="H50" s="34">
        <v>0.8</v>
      </c>
      <c r="I50" s="34">
        <v>0.86</v>
      </c>
      <c r="J50" s="216"/>
      <c r="K50" s="35" t="str">
        <f>A50</f>
        <v xml:space="preserve">Une bonne pratique </v>
      </c>
      <c r="L50" s="17">
        <f>C50</f>
        <v>0.71875</v>
      </c>
      <c r="M50" s="17">
        <f>C50-D50</f>
        <v>1.8750000000000044E-2</v>
      </c>
      <c r="N50" s="36">
        <f>E50-C50</f>
        <v>4.1250000000000009E-2</v>
      </c>
      <c r="O50" s="18">
        <f t="shared" ref="O50:O51" si="31">G50</f>
        <v>0.81818181818181823</v>
      </c>
      <c r="P50" s="18">
        <f>G50-H50</f>
        <v>1.8181818181818188E-2</v>
      </c>
      <c r="Q50" s="18">
        <f>I50-G50</f>
        <v>4.1818181818181754E-2</v>
      </c>
    </row>
    <row r="51" spans="1:17" s="59" customFormat="1" ht="15" thickBot="1">
      <c r="A51" s="46" t="s">
        <v>251</v>
      </c>
      <c r="B51" s="33">
        <v>9</v>
      </c>
      <c r="C51" s="34">
        <f>B51/$B$52</f>
        <v>0.28125</v>
      </c>
      <c r="D51" s="34">
        <v>0.26</v>
      </c>
      <c r="E51" s="34">
        <v>0.32</v>
      </c>
      <c r="F51" s="23">
        <v>4</v>
      </c>
      <c r="G51" s="34">
        <f>F51/$F$52</f>
        <v>0.18181818181818182</v>
      </c>
      <c r="H51" s="34">
        <v>0.17</v>
      </c>
      <c r="I51" s="34">
        <v>0.2</v>
      </c>
      <c r="J51" s="216" t="s">
        <v>158</v>
      </c>
      <c r="K51" s="35" t="str">
        <f>A51</f>
        <v xml:space="preserve">Une mauvaise pratique </v>
      </c>
      <c r="L51" s="17">
        <f t="shared" ref="L51" si="32">C51</f>
        <v>0.28125</v>
      </c>
      <c r="M51" s="17">
        <f t="shared" ref="M51" si="33">C51-D51</f>
        <v>2.1249999999999991E-2</v>
      </c>
      <c r="N51" s="36">
        <f t="shared" ref="N51" si="34">E51-C51</f>
        <v>3.8750000000000007E-2</v>
      </c>
      <c r="O51" s="18">
        <f t="shared" si="31"/>
        <v>0.18181818181818182</v>
      </c>
      <c r="P51" s="18">
        <f t="shared" ref="P51" si="35">G51-H51</f>
        <v>1.1818181818181811E-2</v>
      </c>
      <c r="Q51" s="18">
        <f t="shared" ref="Q51" si="36">I51-G51</f>
        <v>1.8181818181818188E-2</v>
      </c>
    </row>
    <row r="52" spans="1:17" s="59" customFormat="1" ht="15" thickBot="1">
      <c r="A52" s="19" t="s">
        <v>159</v>
      </c>
      <c r="B52" s="33">
        <f>SUM(B50:B51)</f>
        <v>32</v>
      </c>
      <c r="C52" s="39"/>
      <c r="D52" s="39"/>
      <c r="E52" s="39"/>
      <c r="F52" s="33">
        <f>SUM(F50:F51)</f>
        <v>22</v>
      </c>
      <c r="G52" s="39"/>
      <c r="H52" s="23"/>
      <c r="I52" s="39"/>
      <c r="J52" s="216">
        <f>SUM(B52+F52)</f>
        <v>54</v>
      </c>
      <c r="K52" s="37" t="s">
        <v>159</v>
      </c>
      <c r="L52" s="17">
        <f>SUM(L50:L51)</f>
        <v>1</v>
      </c>
      <c r="M52" s="17"/>
      <c r="N52" s="36"/>
      <c r="O52" s="18">
        <f>SUM(O50:O51)</f>
        <v>1</v>
      </c>
      <c r="P52" s="18"/>
      <c r="Q52" s="18"/>
    </row>
    <row r="53" spans="1:17" s="59" customFormat="1">
      <c r="A53" s="47"/>
      <c r="B53" s="48"/>
      <c r="C53" s="49"/>
      <c r="D53" s="49"/>
      <c r="E53" s="49"/>
      <c r="F53" s="48"/>
      <c r="G53" s="49"/>
      <c r="H53" s="50"/>
      <c r="I53" s="49"/>
      <c r="J53" s="216"/>
      <c r="K53" s="51"/>
      <c r="L53" s="52"/>
      <c r="M53" s="52"/>
      <c r="N53" s="52"/>
      <c r="O53" s="52"/>
      <c r="P53" s="52"/>
      <c r="Q53" s="52"/>
    </row>
    <row r="54" spans="1:17" s="59" customFormat="1" ht="22.5">
      <c r="A54" s="4" t="s">
        <v>334</v>
      </c>
      <c r="B54" s="48"/>
      <c r="C54" s="49"/>
      <c r="D54" s="49"/>
      <c r="E54" s="49"/>
      <c r="F54" s="48"/>
      <c r="G54" s="49"/>
      <c r="H54" s="50"/>
      <c r="I54" s="49"/>
      <c r="J54" s="216"/>
      <c r="K54" s="51"/>
      <c r="L54" s="52"/>
      <c r="M54" s="52"/>
      <c r="N54" s="52"/>
      <c r="O54" s="52"/>
      <c r="P54" s="52"/>
      <c r="Q54" s="52"/>
    </row>
    <row r="55" spans="1:17" s="59" customFormat="1">
      <c r="A55" t="s">
        <v>335</v>
      </c>
      <c r="B55" s="48"/>
      <c r="C55" s="49"/>
      <c r="D55" s="49"/>
      <c r="E55" s="49"/>
      <c r="F55" s="48"/>
      <c r="G55" s="49"/>
      <c r="H55" s="50"/>
      <c r="I55" s="49"/>
      <c r="J55" s="216"/>
      <c r="K55" s="51"/>
      <c r="L55" s="52"/>
      <c r="M55" s="52"/>
      <c r="N55" s="52"/>
      <c r="O55" s="52"/>
      <c r="P55" s="52"/>
      <c r="Q55" s="52"/>
    </row>
    <row r="56" spans="1:17" s="59" customFormat="1">
      <c r="A56" s="5" t="s">
        <v>336</v>
      </c>
      <c r="B56" s="48"/>
      <c r="C56" s="49"/>
      <c r="D56" s="49"/>
      <c r="E56" s="49"/>
      <c r="F56" s="48"/>
      <c r="G56" s="49"/>
      <c r="H56" s="50"/>
      <c r="I56" s="49"/>
      <c r="J56" s="216"/>
      <c r="K56" s="51"/>
      <c r="L56" s="52"/>
      <c r="M56" s="52"/>
      <c r="N56" s="52"/>
      <c r="O56" s="52"/>
      <c r="P56" s="52"/>
      <c r="Q56" s="52"/>
    </row>
    <row r="57" spans="1:17" s="59" customFormat="1">
      <c r="A57" s="55" t="s">
        <v>255</v>
      </c>
      <c r="B57" s="48"/>
      <c r="C57" s="49"/>
      <c r="D57" s="49"/>
      <c r="E57" s="49"/>
      <c r="F57" s="48"/>
      <c r="G57" s="49"/>
      <c r="H57" s="50"/>
      <c r="I57" s="49"/>
      <c r="J57" s="216"/>
      <c r="K57" s="51"/>
      <c r="L57" s="52"/>
      <c r="M57" s="52"/>
      <c r="N57" s="52"/>
      <c r="O57" s="52"/>
      <c r="P57" s="52"/>
      <c r="Q57" s="52"/>
    </row>
    <row r="58" spans="1:17" s="59" customFormat="1">
      <c r="A58" s="47"/>
      <c r="B58" s="48"/>
      <c r="C58" s="49"/>
      <c r="D58" s="49"/>
      <c r="E58" s="49"/>
      <c r="F58" s="48"/>
      <c r="G58" s="49"/>
      <c r="H58" s="50"/>
      <c r="I58" s="49"/>
      <c r="J58" s="216"/>
      <c r="K58" s="51"/>
      <c r="L58" s="52"/>
      <c r="M58" s="52"/>
      <c r="N58" s="52"/>
      <c r="O58" s="52"/>
      <c r="P58" s="52"/>
      <c r="Q58" s="52"/>
    </row>
    <row r="59" spans="1:17" s="59" customFormat="1" ht="22.5">
      <c r="A59" s="4" t="s">
        <v>337</v>
      </c>
      <c r="B59" s="48"/>
      <c r="C59" s="49"/>
      <c r="D59" s="49"/>
      <c r="E59" s="49"/>
      <c r="F59" s="48"/>
      <c r="G59" s="49"/>
      <c r="H59" s="50"/>
      <c r="I59" s="49"/>
      <c r="J59" s="216"/>
      <c r="K59" s="51"/>
      <c r="L59" s="52"/>
      <c r="M59" s="52"/>
      <c r="N59" s="52"/>
      <c r="O59" s="52"/>
      <c r="P59" s="52"/>
      <c r="Q59" s="52"/>
    </row>
    <row r="60" spans="1:17" s="59" customFormat="1">
      <c r="A60" t="s">
        <v>338</v>
      </c>
      <c r="B60" s="48"/>
      <c r="C60" s="49"/>
      <c r="D60" s="49"/>
      <c r="E60" s="49"/>
      <c r="F60" s="48"/>
      <c r="G60" s="49"/>
      <c r="H60" s="50"/>
      <c r="I60" s="49"/>
      <c r="J60" s="216"/>
      <c r="K60" s="51"/>
      <c r="L60" s="52"/>
      <c r="M60" s="52"/>
      <c r="N60" s="52"/>
      <c r="O60" s="52"/>
      <c r="P60" s="52"/>
      <c r="Q60" s="52"/>
    </row>
    <row r="61" spans="1:17" s="59" customFormat="1">
      <c r="A61" s="5" t="s">
        <v>339</v>
      </c>
      <c r="B61" s="48"/>
      <c r="C61" s="49"/>
      <c r="D61" s="49"/>
      <c r="E61" s="49"/>
      <c r="F61" s="48"/>
      <c r="G61" s="49"/>
      <c r="H61" s="50"/>
      <c r="I61" s="49"/>
      <c r="J61" s="216"/>
      <c r="K61" s="51"/>
      <c r="L61" s="52"/>
      <c r="M61" s="52"/>
      <c r="N61" s="52"/>
      <c r="O61" s="52"/>
      <c r="P61" s="52"/>
      <c r="Q61" s="52"/>
    </row>
    <row r="62" spans="1:17" s="59" customFormat="1">
      <c r="A62" s="55" t="s">
        <v>255</v>
      </c>
      <c r="B62" s="48"/>
      <c r="C62" s="49"/>
      <c r="D62" s="49"/>
      <c r="E62" s="49"/>
      <c r="F62" s="48"/>
      <c r="G62" s="49"/>
      <c r="H62" s="50"/>
      <c r="I62" s="49"/>
      <c r="J62" s="216"/>
      <c r="K62" s="51"/>
      <c r="L62" s="52"/>
      <c r="M62" s="52"/>
      <c r="N62" s="52"/>
      <c r="O62" s="52"/>
      <c r="P62" s="52"/>
      <c r="Q62" s="52"/>
    </row>
    <row r="63" spans="1:17" s="59" customFormat="1">
      <c r="A63" s="57"/>
      <c r="B63" s="48"/>
      <c r="C63" s="49"/>
      <c r="D63" s="49"/>
      <c r="E63" s="49"/>
      <c r="F63" s="48"/>
      <c r="G63" s="49"/>
      <c r="H63" s="50"/>
      <c r="I63" s="49"/>
      <c r="J63" s="216"/>
      <c r="K63" s="51"/>
      <c r="L63" s="52"/>
      <c r="M63" s="52"/>
      <c r="N63" s="52"/>
      <c r="O63" s="52"/>
      <c r="P63" s="52"/>
      <c r="Q63" s="52"/>
    </row>
    <row r="64" spans="1:17" s="59" customFormat="1" ht="22.5">
      <c r="A64" s="4" t="s">
        <v>340</v>
      </c>
      <c r="B64" s="216"/>
      <c r="C64" s="216"/>
      <c r="D64" s="216"/>
      <c r="E64" s="216"/>
      <c r="F64" s="216"/>
      <c r="G64" s="216"/>
      <c r="H64" s="216"/>
      <c r="I64" s="216"/>
      <c r="J64" s="216"/>
      <c r="K64" s="216"/>
      <c r="L64" s="216"/>
      <c r="M64" s="216"/>
      <c r="N64" s="216"/>
      <c r="O64" s="216"/>
      <c r="P64" s="216"/>
      <c r="Q64" s="216"/>
    </row>
    <row r="65" spans="1:17" s="59" customFormat="1">
      <c r="A65" t="s">
        <v>341</v>
      </c>
      <c r="B65" s="216"/>
      <c r="C65" s="216"/>
      <c r="D65" s="216"/>
      <c r="E65" s="216"/>
      <c r="F65" s="216"/>
      <c r="G65" s="216"/>
      <c r="H65" s="216"/>
      <c r="I65" s="216"/>
      <c r="J65" s="216"/>
      <c r="K65" s="216"/>
      <c r="L65" s="216"/>
      <c r="M65" s="216"/>
      <c r="N65" s="216"/>
      <c r="O65" s="216"/>
      <c r="P65" s="216"/>
      <c r="Q65" s="216"/>
    </row>
    <row r="66" spans="1:17" s="59" customFormat="1">
      <c r="A66" s="5" t="s">
        <v>342</v>
      </c>
      <c r="B66" s="216"/>
      <c r="C66" s="216"/>
      <c r="D66" s="216"/>
      <c r="E66" s="216"/>
      <c r="F66" s="216"/>
      <c r="G66" s="216"/>
      <c r="H66" s="216"/>
      <c r="I66" s="216"/>
      <c r="J66" s="216"/>
      <c r="K66" s="216"/>
      <c r="L66" s="216"/>
      <c r="M66" s="216"/>
      <c r="N66" s="216"/>
      <c r="O66" s="216"/>
      <c r="P66" s="216"/>
      <c r="Q66" s="216"/>
    </row>
    <row r="67" spans="1:17" s="59" customFormat="1" ht="15" thickBot="1">
      <c r="A67" s="216"/>
      <c r="B67" s="216"/>
      <c r="C67" s="216"/>
      <c r="D67" s="216"/>
      <c r="E67" s="216"/>
      <c r="F67" s="216"/>
      <c r="G67" s="216"/>
      <c r="H67" s="216"/>
      <c r="I67" s="216"/>
      <c r="J67" s="216"/>
      <c r="K67" s="7"/>
      <c r="L67" s="224" t="s">
        <v>147</v>
      </c>
      <c r="M67" s="224"/>
      <c r="N67" s="224"/>
      <c r="O67" s="225" t="s">
        <v>148</v>
      </c>
      <c r="P67" s="225"/>
      <c r="Q67" s="225"/>
    </row>
    <row r="68" spans="1:17" s="59" customFormat="1" ht="15" thickBot="1">
      <c r="A68" s="8" t="s">
        <v>149</v>
      </c>
      <c r="B68" s="228" t="s">
        <v>163</v>
      </c>
      <c r="C68" s="229"/>
      <c r="D68" s="91" t="s">
        <v>150</v>
      </c>
      <c r="E68" s="91" t="s">
        <v>151</v>
      </c>
      <c r="F68" s="228" t="s">
        <v>164</v>
      </c>
      <c r="G68" s="229"/>
      <c r="H68" s="9" t="s">
        <v>150</v>
      </c>
      <c r="I68" s="9" t="s">
        <v>151</v>
      </c>
      <c r="J68" s="216"/>
      <c r="K68" s="212" t="s">
        <v>149</v>
      </c>
      <c r="L68" s="11" t="str">
        <f>_xlfn.CONCAT("Homme", " ", "(N=", B79, ")")</f>
        <v>Homme (N=27)</v>
      </c>
      <c r="M68" s="212" t="s">
        <v>152</v>
      </c>
      <c r="N68" s="212" t="s">
        <v>153</v>
      </c>
      <c r="O68" s="12" t="str">
        <f>_xlfn.CONCAT("Femme", " ", "(N=", F79, ")")</f>
        <v>Femme (N=19)</v>
      </c>
      <c r="P68" s="213" t="s">
        <v>152</v>
      </c>
      <c r="Q68" s="213" t="s">
        <v>153</v>
      </c>
    </row>
    <row r="69" spans="1:17" s="59" customFormat="1" ht="27" thickBot="1">
      <c r="A69" s="109" t="s">
        <v>343</v>
      </c>
      <c r="B69" s="92">
        <v>3</v>
      </c>
      <c r="C69" s="86">
        <f>B69/$B$79</f>
        <v>0.1111111111111111</v>
      </c>
      <c r="D69" s="86">
        <v>0.05</v>
      </c>
      <c r="E69" s="86">
        <v>0.12</v>
      </c>
      <c r="F69" s="92">
        <v>2</v>
      </c>
      <c r="G69" s="86">
        <f>F69/$F$79</f>
        <v>0.10526315789473684</v>
      </c>
      <c r="H69" s="40">
        <v>0.05</v>
      </c>
      <c r="I69" s="40">
        <v>0.13</v>
      </c>
      <c r="J69" s="216"/>
      <c r="K69" s="17" t="str">
        <f>A69</f>
        <v>Je ne comprends pas le but de la recherche de contacts</v>
      </c>
      <c r="L69" s="17">
        <f>C69</f>
        <v>0.1111111111111111</v>
      </c>
      <c r="M69" s="17">
        <f>C69-D69</f>
        <v>6.1111111111111102E-2</v>
      </c>
      <c r="N69" s="17">
        <f>E69-C69</f>
        <v>8.8888888888888906E-3</v>
      </c>
      <c r="O69" s="18">
        <f>G69</f>
        <v>0.10526315789473684</v>
      </c>
      <c r="P69" s="18">
        <f>G69-H69</f>
        <v>5.5263157894736833E-2</v>
      </c>
      <c r="Q69" s="18">
        <f t="shared" ref="Q69:Q78" si="37">I69-G69</f>
        <v>2.4736842105263168E-2</v>
      </c>
    </row>
    <row r="70" spans="1:17" s="59" customFormat="1" ht="15" thickBot="1">
      <c r="A70" t="s">
        <v>344</v>
      </c>
      <c r="B70" s="92">
        <v>1</v>
      </c>
      <c r="C70" s="86">
        <f t="shared" ref="C70:C78" si="38">B70/$B$79</f>
        <v>3.7037037037037035E-2</v>
      </c>
      <c r="D70" s="86">
        <v>0.03</v>
      </c>
      <c r="E70" s="86">
        <v>0.06</v>
      </c>
      <c r="F70" s="92">
        <v>2</v>
      </c>
      <c r="G70" s="86">
        <f t="shared" ref="G70:G78" si="39">F70/$F$79</f>
        <v>0.10526315789473684</v>
      </c>
      <c r="H70" s="40">
        <v>0.08</v>
      </c>
      <c r="I70" s="40">
        <v>0.14000000000000001</v>
      </c>
      <c r="J70" s="216"/>
      <c r="K70" s="17" t="str">
        <f t="shared" ref="K70:K78" si="40">A70</f>
        <v>21 jours, c’est trop long</v>
      </c>
      <c r="L70" s="17">
        <f t="shared" ref="L70:L78" si="41">C70</f>
        <v>3.7037037037037035E-2</v>
      </c>
      <c r="M70" s="17">
        <f t="shared" ref="M70:M78" si="42">C70-D70</f>
        <v>7.0370370370370361E-3</v>
      </c>
      <c r="N70" s="17">
        <f t="shared" ref="N70:N78" si="43">E70-C70</f>
        <v>2.2962962962962963E-2</v>
      </c>
      <c r="O70" s="18">
        <f t="shared" ref="O70:O78" si="44">G70</f>
        <v>0.10526315789473684</v>
      </c>
      <c r="P70" s="18">
        <f t="shared" ref="P70:P78" si="45">G70-H70</f>
        <v>2.5263157894736835E-2</v>
      </c>
      <c r="Q70" s="18">
        <f t="shared" si="37"/>
        <v>3.4736842105263177E-2</v>
      </c>
    </row>
    <row r="71" spans="1:17" s="59" customFormat="1" ht="44.1" thickBot="1">
      <c r="A71" s="53" t="s">
        <v>345</v>
      </c>
      <c r="B71" s="92">
        <v>3</v>
      </c>
      <c r="C71" s="86">
        <f t="shared" si="38"/>
        <v>0.1111111111111111</v>
      </c>
      <c r="D71" s="86">
        <v>0.08</v>
      </c>
      <c r="E71" s="86">
        <v>0.12</v>
      </c>
      <c r="F71" s="92">
        <v>3</v>
      </c>
      <c r="G71" s="86">
        <f t="shared" si="39"/>
        <v>0.15789473684210525</v>
      </c>
      <c r="H71" s="40">
        <v>0.14000000000000001</v>
      </c>
      <c r="I71" s="40">
        <v>0.2</v>
      </c>
      <c r="J71" s="216"/>
      <c r="K71" s="17" t="str">
        <f t="shared" si="40"/>
        <v>Je ne veux pas que les membres de ma communauté sachent que je suis un cas de contact</v>
      </c>
      <c r="L71" s="17">
        <f t="shared" si="41"/>
        <v>0.1111111111111111</v>
      </c>
      <c r="M71" s="17">
        <f t="shared" si="42"/>
        <v>3.1111111111111103E-2</v>
      </c>
      <c r="N71" s="17">
        <f t="shared" si="43"/>
        <v>8.8888888888888906E-3</v>
      </c>
      <c r="O71" s="18">
        <f t="shared" si="44"/>
        <v>0.15789473684210525</v>
      </c>
      <c r="P71" s="18">
        <f t="shared" si="45"/>
        <v>1.7894736842105241E-2</v>
      </c>
      <c r="Q71" s="18">
        <f t="shared" si="37"/>
        <v>4.2105263157894757E-2</v>
      </c>
    </row>
    <row r="72" spans="1:17" s="59" customFormat="1" ht="27" thickBot="1">
      <c r="A72" s="109" t="s">
        <v>346</v>
      </c>
      <c r="B72" s="92">
        <v>4</v>
      </c>
      <c r="C72" s="86">
        <f t="shared" si="38"/>
        <v>0.14814814814814814</v>
      </c>
      <c r="D72" s="86">
        <v>0.12</v>
      </c>
      <c r="E72" s="86">
        <v>0.18</v>
      </c>
      <c r="F72" s="92">
        <v>4</v>
      </c>
      <c r="G72" s="86">
        <f t="shared" si="39"/>
        <v>0.21052631578947367</v>
      </c>
      <c r="H72" s="40">
        <v>0.17</v>
      </c>
      <c r="I72" s="40">
        <v>0.24</v>
      </c>
      <c r="J72" s="216"/>
      <c r="K72" s="17" t="str">
        <f t="shared" si="40"/>
        <v>Je ne connais pas les personnes qui effectuent la recherche de contacts</v>
      </c>
      <c r="L72" s="17">
        <f t="shared" si="41"/>
        <v>0.14814814814814814</v>
      </c>
      <c r="M72" s="17">
        <f t="shared" si="42"/>
        <v>2.8148148148148144E-2</v>
      </c>
      <c r="N72" s="17">
        <f t="shared" si="43"/>
        <v>3.1851851851851853E-2</v>
      </c>
      <c r="O72" s="18">
        <f t="shared" si="44"/>
        <v>0.21052631578947367</v>
      </c>
      <c r="P72" s="18">
        <f t="shared" si="45"/>
        <v>4.052631578947366E-2</v>
      </c>
      <c r="Q72" s="18">
        <f t="shared" si="37"/>
        <v>2.9473684210526319E-2</v>
      </c>
    </row>
    <row r="73" spans="1:17" s="59" customFormat="1" ht="27" thickBot="1">
      <c r="A73" s="109" t="s">
        <v>347</v>
      </c>
      <c r="B73" s="92">
        <v>6</v>
      </c>
      <c r="C73" s="86">
        <f t="shared" si="38"/>
        <v>0.22222222222222221</v>
      </c>
      <c r="D73" s="86">
        <v>0.2</v>
      </c>
      <c r="E73" s="86">
        <v>0.25</v>
      </c>
      <c r="F73" s="92">
        <v>2</v>
      </c>
      <c r="G73" s="86">
        <f t="shared" si="39"/>
        <v>0.10526315789473684</v>
      </c>
      <c r="H73" s="40">
        <v>7.0000000000000007E-2</v>
      </c>
      <c r="I73" s="40">
        <v>0.13</v>
      </c>
      <c r="J73" s="216"/>
      <c r="K73" s="17" t="str">
        <f t="shared" si="40"/>
        <v>Je ne fais pas confiance aux personnes qui effectuent la recherche de contacts</v>
      </c>
      <c r="L73" s="17">
        <f t="shared" si="41"/>
        <v>0.22222222222222221</v>
      </c>
      <c r="M73" s="17">
        <f t="shared" si="42"/>
        <v>2.2222222222222199E-2</v>
      </c>
      <c r="N73" s="17">
        <f t="shared" si="43"/>
        <v>2.777777777777779E-2</v>
      </c>
      <c r="O73" s="18">
        <f t="shared" si="44"/>
        <v>0.10526315789473684</v>
      </c>
      <c r="P73" s="18">
        <f t="shared" si="45"/>
        <v>3.526315789473683E-2</v>
      </c>
      <c r="Q73" s="18">
        <f t="shared" si="37"/>
        <v>2.4736842105263168E-2</v>
      </c>
    </row>
    <row r="74" spans="1:17" s="59" customFormat="1" ht="27" thickBot="1">
      <c r="A74" s="109" t="s">
        <v>348</v>
      </c>
      <c r="B74" s="92">
        <v>5</v>
      </c>
      <c r="C74" s="86">
        <f t="shared" si="38"/>
        <v>0.18518518518518517</v>
      </c>
      <c r="D74" s="86">
        <v>0.16</v>
      </c>
      <c r="E74" s="86">
        <v>0.23</v>
      </c>
      <c r="F74" s="92">
        <v>2</v>
      </c>
      <c r="G74" s="86">
        <f t="shared" si="39"/>
        <v>0.10526315789473684</v>
      </c>
      <c r="H74" s="40">
        <v>0.1</v>
      </c>
      <c r="I74" s="40">
        <v>0.15</v>
      </c>
      <c r="J74" s="216"/>
      <c r="K74" s="17" t="str">
        <f t="shared" si="40"/>
        <v>Les personnes qui effectuent la recherche de contacts propagent la maladie</v>
      </c>
      <c r="L74" s="17">
        <f t="shared" si="41"/>
        <v>0.18518518518518517</v>
      </c>
      <c r="M74" s="17">
        <f t="shared" si="42"/>
        <v>2.5185185185185172E-2</v>
      </c>
      <c r="N74" s="17">
        <f t="shared" si="43"/>
        <v>4.4814814814814835E-2</v>
      </c>
      <c r="O74" s="18">
        <f t="shared" si="44"/>
        <v>0.10526315789473684</v>
      </c>
      <c r="P74" s="18">
        <f t="shared" si="45"/>
        <v>5.2631578947368307E-3</v>
      </c>
      <c r="Q74" s="18">
        <f t="shared" si="37"/>
        <v>4.4736842105263158E-2</v>
      </c>
    </row>
    <row r="75" spans="1:17" s="59" customFormat="1" ht="39.950000000000003" thickBot="1">
      <c r="A75" s="109" t="s">
        <v>349</v>
      </c>
      <c r="B75" s="92">
        <v>3</v>
      </c>
      <c r="C75" s="86">
        <f t="shared" si="38"/>
        <v>0.1111111111111111</v>
      </c>
      <c r="D75" s="86">
        <v>0.1</v>
      </c>
      <c r="E75" s="86">
        <v>0.17</v>
      </c>
      <c r="F75" s="92">
        <v>1</v>
      </c>
      <c r="G75" s="86">
        <f t="shared" si="39"/>
        <v>5.2631578947368418E-2</v>
      </c>
      <c r="H75" s="40">
        <v>0.02</v>
      </c>
      <c r="I75" s="40">
        <v>0.06</v>
      </c>
      <c r="J75" s="216"/>
      <c r="K75" s="17" t="str">
        <f t="shared" si="40"/>
        <v>Les personnes qui effectuent la recherche de contacts essaient de gagner de l’argent grâce à l’intervention</v>
      </c>
      <c r="L75" s="17">
        <f t="shared" si="41"/>
        <v>0.1111111111111111</v>
      </c>
      <c r="M75" s="17">
        <f t="shared" si="42"/>
        <v>1.1111111111111099E-2</v>
      </c>
      <c r="N75" s="17">
        <f t="shared" si="43"/>
        <v>5.8888888888888907E-2</v>
      </c>
      <c r="O75" s="18">
        <f t="shared" si="44"/>
        <v>5.2631578947368418E-2</v>
      </c>
      <c r="P75" s="18">
        <f t="shared" si="45"/>
        <v>3.2631578947368414E-2</v>
      </c>
      <c r="Q75" s="18">
        <f t="shared" si="37"/>
        <v>7.3684210526315796E-3</v>
      </c>
    </row>
    <row r="76" spans="1:17" s="59" customFormat="1" ht="27" thickBot="1">
      <c r="A76" s="109" t="s">
        <v>350</v>
      </c>
      <c r="B76" s="92">
        <v>2</v>
      </c>
      <c r="C76" s="86">
        <f t="shared" si="38"/>
        <v>7.407407407407407E-2</v>
      </c>
      <c r="D76" s="86">
        <v>0.04</v>
      </c>
      <c r="E76" s="86">
        <v>0.09</v>
      </c>
      <c r="F76" s="92">
        <v>1</v>
      </c>
      <c r="G76" s="86">
        <f t="shared" si="39"/>
        <v>5.2631578947368418E-2</v>
      </c>
      <c r="H76" s="40">
        <v>0.03</v>
      </c>
      <c r="I76" s="40">
        <v>0.09</v>
      </c>
      <c r="J76" s="216"/>
      <c r="K76" s="17" t="str">
        <f t="shared" si="40"/>
        <v>Ceux qui effectuent la recherche de contacts ne traitent pas bien les gens</v>
      </c>
      <c r="L76" s="17">
        <f t="shared" si="41"/>
        <v>7.407407407407407E-2</v>
      </c>
      <c r="M76" s="17">
        <f t="shared" si="42"/>
        <v>3.4074074074074069E-2</v>
      </c>
      <c r="N76" s="17">
        <f t="shared" si="43"/>
        <v>1.5925925925925927E-2</v>
      </c>
      <c r="O76" s="18">
        <f t="shared" si="44"/>
        <v>5.2631578947368418E-2</v>
      </c>
      <c r="P76" s="18">
        <f t="shared" si="45"/>
        <v>2.2631578947368419E-2</v>
      </c>
      <c r="Q76" s="18">
        <f t="shared" si="37"/>
        <v>3.7368421052631579E-2</v>
      </c>
    </row>
    <row r="77" spans="1:17" s="59" customFormat="1" ht="15" thickBot="1">
      <c r="A77" s="71" t="s">
        <v>351</v>
      </c>
      <c r="B77" s="92">
        <v>0</v>
      </c>
      <c r="C77" s="86">
        <f t="shared" si="38"/>
        <v>0</v>
      </c>
      <c r="D77" s="86">
        <v>0</v>
      </c>
      <c r="E77" s="86">
        <v>0</v>
      </c>
      <c r="F77" s="92">
        <v>2</v>
      </c>
      <c r="G77" s="86">
        <f t="shared" si="39"/>
        <v>0.10526315789473684</v>
      </c>
      <c r="H77" s="40">
        <v>0.09</v>
      </c>
      <c r="I77" s="40">
        <v>0.15</v>
      </c>
      <c r="J77" s="216"/>
      <c r="K77" s="17" t="str">
        <f t="shared" si="40"/>
        <v>Autre (préciser)</v>
      </c>
      <c r="L77" s="17">
        <f t="shared" si="41"/>
        <v>0</v>
      </c>
      <c r="M77" s="17">
        <f t="shared" si="42"/>
        <v>0</v>
      </c>
      <c r="N77" s="17">
        <f t="shared" si="43"/>
        <v>0</v>
      </c>
      <c r="O77" s="18">
        <f t="shared" si="44"/>
        <v>0.10526315789473684</v>
      </c>
      <c r="P77" s="18">
        <f t="shared" si="45"/>
        <v>1.526315789473684E-2</v>
      </c>
      <c r="Q77" s="18">
        <f t="shared" si="37"/>
        <v>4.4736842105263158E-2</v>
      </c>
    </row>
    <row r="78" spans="1:17" s="59" customFormat="1" ht="27" customHeight="1" thickBot="1">
      <c r="A78" s="72" t="s">
        <v>213</v>
      </c>
      <c r="B78" s="92">
        <v>0</v>
      </c>
      <c r="C78" s="86">
        <f t="shared" si="38"/>
        <v>0</v>
      </c>
      <c r="D78" s="86">
        <v>0</v>
      </c>
      <c r="E78" s="86">
        <v>0</v>
      </c>
      <c r="F78" s="92">
        <v>0</v>
      </c>
      <c r="G78" s="86">
        <f t="shared" si="39"/>
        <v>0</v>
      </c>
      <c r="H78" s="40">
        <v>0</v>
      </c>
      <c r="I78" s="40">
        <v>0</v>
      </c>
      <c r="J78" s="216" t="s">
        <v>158</v>
      </c>
      <c r="K78" s="17" t="str">
        <f t="shared" si="40"/>
        <v>Je ne sais pas</v>
      </c>
      <c r="L78" s="17">
        <f t="shared" si="41"/>
        <v>0</v>
      </c>
      <c r="M78" s="17">
        <f t="shared" si="42"/>
        <v>0</v>
      </c>
      <c r="N78" s="17">
        <f t="shared" si="43"/>
        <v>0</v>
      </c>
      <c r="O78" s="18">
        <f t="shared" si="44"/>
        <v>0</v>
      </c>
      <c r="P78" s="18">
        <f t="shared" si="45"/>
        <v>0</v>
      </c>
      <c r="Q78" s="18">
        <f t="shared" si="37"/>
        <v>0</v>
      </c>
    </row>
    <row r="79" spans="1:17" s="59" customFormat="1" ht="15" thickBot="1">
      <c r="A79" s="40" t="s">
        <v>159</v>
      </c>
      <c r="B79" s="23">
        <f>SUM(B69:B78)</f>
        <v>27</v>
      </c>
      <c r="C79" s="40"/>
      <c r="D79" s="42"/>
      <c r="E79" s="42"/>
      <c r="F79" s="41">
        <f>SUM(F69:F78)</f>
        <v>19</v>
      </c>
      <c r="G79" s="40"/>
      <c r="H79" s="42"/>
      <c r="I79" s="42"/>
      <c r="J79" s="54">
        <f>B79+F79</f>
        <v>46</v>
      </c>
      <c r="K79" s="37" t="s">
        <v>159</v>
      </c>
      <c r="L79" s="17">
        <f>SUM(L69:L78)</f>
        <v>0.99999999999999989</v>
      </c>
      <c r="M79" s="17"/>
      <c r="N79" s="36"/>
      <c r="O79" s="18">
        <f>SUM(O69:O78)</f>
        <v>0.99999999999999989</v>
      </c>
      <c r="P79" s="18"/>
      <c r="Q79" s="18"/>
    </row>
    <row r="80" spans="1:17" s="59" customFormat="1">
      <c r="A80" s="63"/>
      <c r="B80" s="50"/>
      <c r="C80" s="63"/>
      <c r="D80" s="64"/>
      <c r="E80" s="64"/>
      <c r="F80" s="65"/>
      <c r="G80" s="63"/>
      <c r="H80" s="64"/>
      <c r="I80" s="64"/>
      <c r="J80" s="54"/>
      <c r="K80" s="51"/>
      <c r="L80" s="52"/>
      <c r="M80" s="52"/>
      <c r="N80" s="52"/>
      <c r="O80" s="52"/>
      <c r="P80" s="52"/>
      <c r="Q80" s="52"/>
    </row>
    <row r="81" spans="1:17" s="59" customFormat="1" ht="22.5">
      <c r="A81" s="4" t="s">
        <v>352</v>
      </c>
      <c r="B81" s="216"/>
      <c r="C81" s="216"/>
      <c r="D81" s="216"/>
      <c r="E81" s="216"/>
      <c r="F81" s="216"/>
      <c r="G81" s="216"/>
      <c r="H81" s="216"/>
      <c r="I81" s="216"/>
      <c r="J81" s="216"/>
      <c r="K81" s="216"/>
      <c r="L81" s="216"/>
      <c r="M81" s="216"/>
      <c r="N81" s="216"/>
      <c r="O81" s="216"/>
      <c r="P81" s="216"/>
      <c r="Q81" s="216"/>
    </row>
    <row r="82" spans="1:17" s="59" customFormat="1">
      <c r="A82" t="s">
        <v>353</v>
      </c>
      <c r="B82" s="216"/>
      <c r="C82" s="216"/>
      <c r="D82" s="216"/>
      <c r="E82" s="216"/>
      <c r="F82" s="216"/>
      <c r="G82" s="216"/>
      <c r="H82" s="216"/>
      <c r="I82" s="216"/>
      <c r="J82" s="216"/>
      <c r="K82" s="216"/>
      <c r="L82" s="216"/>
      <c r="M82" s="216"/>
      <c r="N82" s="216"/>
      <c r="O82" s="216"/>
      <c r="P82" s="216"/>
      <c r="Q82" s="216"/>
    </row>
    <row r="83" spans="1:17" s="59" customFormat="1">
      <c r="A83" s="5" t="s">
        <v>354</v>
      </c>
      <c r="B83" s="216"/>
      <c r="C83" s="216"/>
      <c r="D83" s="216"/>
      <c r="E83" s="216"/>
      <c r="F83" s="216"/>
      <c r="G83" s="216"/>
      <c r="H83" s="216"/>
      <c r="I83" s="216"/>
      <c r="J83" s="216"/>
      <c r="K83" s="216"/>
      <c r="L83" s="216"/>
      <c r="M83" s="216"/>
      <c r="N83" s="216"/>
      <c r="O83" s="216"/>
      <c r="P83" s="216"/>
      <c r="Q83" s="216"/>
    </row>
    <row r="84" spans="1:17" s="59" customFormat="1" ht="15" thickBot="1">
      <c r="A84" s="216"/>
      <c r="B84" s="216"/>
      <c r="C84" s="216"/>
      <c r="D84" s="216"/>
      <c r="E84" s="216"/>
      <c r="F84" s="216"/>
      <c r="G84" s="216"/>
      <c r="H84" s="216"/>
      <c r="I84" s="216"/>
      <c r="J84" s="216"/>
      <c r="K84" s="7"/>
      <c r="L84" s="224" t="s">
        <v>147</v>
      </c>
      <c r="M84" s="224"/>
      <c r="N84" s="224"/>
      <c r="O84" s="225" t="s">
        <v>148</v>
      </c>
      <c r="P84" s="225"/>
      <c r="Q84" s="225"/>
    </row>
    <row r="85" spans="1:17" s="59" customFormat="1" ht="15" thickBot="1">
      <c r="A85" s="113" t="s">
        <v>149</v>
      </c>
      <c r="B85" s="228" t="s">
        <v>163</v>
      </c>
      <c r="C85" s="229"/>
      <c r="D85" s="91" t="s">
        <v>150</v>
      </c>
      <c r="E85" s="91" t="s">
        <v>151</v>
      </c>
      <c r="F85" s="228" t="s">
        <v>164</v>
      </c>
      <c r="G85" s="229"/>
      <c r="H85" s="91" t="s">
        <v>150</v>
      </c>
      <c r="I85" s="91" t="s">
        <v>151</v>
      </c>
      <c r="J85" s="216"/>
      <c r="K85" s="212" t="s">
        <v>149</v>
      </c>
      <c r="L85" s="11" t="str">
        <f>_xlfn.CONCAT("Homme", " ", "(N=", B95, ")")</f>
        <v>Homme (N=218)</v>
      </c>
      <c r="M85" s="212" t="s">
        <v>152</v>
      </c>
      <c r="N85" s="212" t="s">
        <v>153</v>
      </c>
      <c r="O85" s="12" t="str">
        <f>_xlfn.CONCAT("Femme", " ", "(N=", F95, ")")</f>
        <v>Femme (N=135)</v>
      </c>
      <c r="P85" s="213" t="s">
        <v>152</v>
      </c>
      <c r="Q85" s="213" t="s">
        <v>153</v>
      </c>
    </row>
    <row r="86" spans="1:17" s="59" customFormat="1" ht="15" thickBot="1">
      <c r="A86" s="84" t="s">
        <v>262</v>
      </c>
      <c r="B86" s="92">
        <v>38</v>
      </c>
      <c r="C86" s="86">
        <f>B86/$B$95</f>
        <v>0.1743119266055046</v>
      </c>
      <c r="D86" s="86">
        <v>0.15</v>
      </c>
      <c r="E86" s="86">
        <v>0.21</v>
      </c>
      <c r="F86" s="92">
        <v>13</v>
      </c>
      <c r="G86" s="86">
        <f>F86/$F$95</f>
        <v>9.6296296296296297E-2</v>
      </c>
      <c r="H86" s="86">
        <v>0.05</v>
      </c>
      <c r="I86" s="86">
        <v>0.13</v>
      </c>
      <c r="J86" s="216"/>
      <c r="K86" s="17" t="str">
        <f>A86</f>
        <v>Ils disent que c’est une bonne chose</v>
      </c>
      <c r="L86" s="17">
        <f>C86</f>
        <v>0.1743119266055046</v>
      </c>
      <c r="M86" s="17">
        <f>C86-D86</f>
        <v>2.4311926605504602E-2</v>
      </c>
      <c r="N86" s="17">
        <f>E86-C86</f>
        <v>3.5688073394495395E-2</v>
      </c>
      <c r="O86" s="18">
        <f>G86</f>
        <v>9.6296296296296297E-2</v>
      </c>
      <c r="P86" s="18">
        <f>G86-H86</f>
        <v>4.6296296296296294E-2</v>
      </c>
      <c r="Q86" s="18">
        <f t="shared" ref="Q86:Q94" si="46">I86-G86</f>
        <v>3.3703703703703708E-2</v>
      </c>
    </row>
    <row r="87" spans="1:17" s="59" customFormat="1" ht="27" thickBot="1">
      <c r="A87" s="101" t="s">
        <v>355</v>
      </c>
      <c r="B87" s="92">
        <v>33</v>
      </c>
      <c r="C87" s="86">
        <f t="shared" ref="C87:C94" si="47">B87/$B$95</f>
        <v>0.15137614678899083</v>
      </c>
      <c r="D87" s="86">
        <v>0.12</v>
      </c>
      <c r="E87" s="86">
        <v>0.2</v>
      </c>
      <c r="F87" s="92">
        <v>9</v>
      </c>
      <c r="G87" s="86">
        <f t="shared" ref="G87:G94" si="48">F87/$F$95</f>
        <v>6.6666666666666666E-2</v>
      </c>
      <c r="H87" s="86">
        <v>0.04</v>
      </c>
      <c r="I87" s="86">
        <v>0.12</v>
      </c>
      <c r="J87" s="216"/>
      <c r="K87" s="17" t="str">
        <f t="shared" ref="K87:K94" si="49">A87</f>
        <v>Ils disent que les personnes en charge de la recherche de contacts sont corrompues</v>
      </c>
      <c r="L87" s="17">
        <f t="shared" ref="L87:L94" si="50">C87</f>
        <v>0.15137614678899083</v>
      </c>
      <c r="M87" s="17">
        <f t="shared" ref="M87:M94" si="51">C87-D87</f>
        <v>3.1376146788990839E-2</v>
      </c>
      <c r="N87" s="17">
        <f t="shared" ref="N87:N94" si="52">E87-C87</f>
        <v>4.8623853211009177E-2</v>
      </c>
      <c r="O87" s="18">
        <f t="shared" ref="O87:O94" si="53">G87</f>
        <v>6.6666666666666666E-2</v>
      </c>
      <c r="P87" s="18">
        <f t="shared" ref="P87:P94" si="54">G87-H87</f>
        <v>2.6666666666666665E-2</v>
      </c>
      <c r="Q87" s="18">
        <f t="shared" si="46"/>
        <v>5.333333333333333E-2</v>
      </c>
    </row>
    <row r="88" spans="1:17" s="59" customFormat="1" ht="44.1" thickBot="1">
      <c r="A88" s="102" t="s">
        <v>356</v>
      </c>
      <c r="B88" s="92">
        <v>11</v>
      </c>
      <c r="C88" s="86">
        <f t="shared" si="47"/>
        <v>5.0458715596330278E-2</v>
      </c>
      <c r="D88" s="86">
        <v>0.04</v>
      </c>
      <c r="E88" s="86">
        <v>0.08</v>
      </c>
      <c r="F88" s="92">
        <v>13</v>
      </c>
      <c r="G88" s="86">
        <f t="shared" si="48"/>
        <v>9.6296296296296297E-2</v>
      </c>
      <c r="H88" s="86">
        <v>0.09</v>
      </c>
      <c r="I88" s="86">
        <v>0.14000000000000001</v>
      </c>
      <c r="J88" s="216"/>
      <c r="K88" s="17" t="str">
        <f t="shared" si="49"/>
        <v>Ils disent ne pas comprendre ce que font les personnes en charge de la recherche de contacts</v>
      </c>
      <c r="L88" s="17">
        <f t="shared" si="50"/>
        <v>5.0458715596330278E-2</v>
      </c>
      <c r="M88" s="17">
        <f t="shared" si="51"/>
        <v>1.0458715596330277E-2</v>
      </c>
      <c r="N88" s="17">
        <f t="shared" si="52"/>
        <v>2.9541284403669724E-2</v>
      </c>
      <c r="O88" s="18">
        <f t="shared" si="53"/>
        <v>9.6296296296296297E-2</v>
      </c>
      <c r="P88" s="18">
        <f t="shared" si="54"/>
        <v>6.2962962962962998E-3</v>
      </c>
      <c r="Q88" s="18">
        <f t="shared" si="46"/>
        <v>4.3703703703703717E-2</v>
      </c>
    </row>
    <row r="89" spans="1:17" s="59" customFormat="1" ht="39.950000000000003" thickBot="1">
      <c r="A89" s="84" t="s">
        <v>357</v>
      </c>
      <c r="B89" s="92">
        <v>44</v>
      </c>
      <c r="C89" s="86">
        <f t="shared" si="47"/>
        <v>0.20183486238532111</v>
      </c>
      <c r="D89" s="86">
        <v>0.18</v>
      </c>
      <c r="E89" s="86">
        <v>0.23</v>
      </c>
      <c r="F89" s="92">
        <v>11</v>
      </c>
      <c r="G89" s="86">
        <f t="shared" si="48"/>
        <v>8.1481481481481488E-2</v>
      </c>
      <c r="H89" s="86">
        <v>7.0000000000000007E-2</v>
      </c>
      <c r="I89" s="86">
        <v>0.1</v>
      </c>
      <c r="J89" s="216"/>
      <c r="K89" s="17" t="str">
        <f t="shared" si="49"/>
        <v>Ils disent que les personnes en charge de la recherche de contacts ne se présentent pas ou viennent en retard</v>
      </c>
      <c r="L89" s="17">
        <f t="shared" si="50"/>
        <v>0.20183486238532111</v>
      </c>
      <c r="M89" s="17">
        <f t="shared" si="51"/>
        <v>2.1834862385321119E-2</v>
      </c>
      <c r="N89" s="17">
        <f t="shared" si="52"/>
        <v>2.8165137614678898E-2</v>
      </c>
      <c r="O89" s="18">
        <f t="shared" si="53"/>
        <v>8.1481481481481488E-2</v>
      </c>
      <c r="P89" s="18">
        <f t="shared" si="54"/>
        <v>1.1481481481481481E-2</v>
      </c>
      <c r="Q89" s="18">
        <f t="shared" si="46"/>
        <v>1.8518518518518517E-2</v>
      </c>
    </row>
    <row r="90" spans="1:17" s="59" customFormat="1" ht="27" thickBot="1">
      <c r="A90" s="84" t="s">
        <v>358</v>
      </c>
      <c r="B90" s="92">
        <v>20</v>
      </c>
      <c r="C90" s="86">
        <f t="shared" si="47"/>
        <v>9.1743119266055051E-2</v>
      </c>
      <c r="D90" s="86">
        <v>0.04</v>
      </c>
      <c r="E90" s="86">
        <v>0.1</v>
      </c>
      <c r="F90" s="92">
        <v>26</v>
      </c>
      <c r="G90" s="86">
        <f t="shared" si="48"/>
        <v>0.19259259259259259</v>
      </c>
      <c r="H90" s="86">
        <v>0.14000000000000001</v>
      </c>
      <c r="I90" s="86">
        <v>0.22</v>
      </c>
      <c r="J90" s="216"/>
      <c r="K90" s="17" t="str">
        <f t="shared" si="49"/>
        <v xml:space="preserve">Ils disent que les personnes en charge de la recherche de contacts propagent la maladie </v>
      </c>
      <c r="L90" s="17">
        <f t="shared" si="50"/>
        <v>9.1743119266055051E-2</v>
      </c>
      <c r="M90" s="17">
        <f t="shared" si="51"/>
        <v>5.174311926605505E-2</v>
      </c>
      <c r="N90" s="17">
        <f t="shared" si="52"/>
        <v>8.2568807339449546E-3</v>
      </c>
      <c r="O90" s="18">
        <f t="shared" si="53"/>
        <v>0.19259259259259259</v>
      </c>
      <c r="P90" s="18">
        <f t="shared" si="54"/>
        <v>5.259259259259258E-2</v>
      </c>
      <c r="Q90" s="18">
        <f t="shared" si="46"/>
        <v>2.7407407407407408E-2</v>
      </c>
    </row>
    <row r="91" spans="1:17" s="59" customFormat="1" ht="39.950000000000003" thickBot="1">
      <c r="A91" s="84" t="s">
        <v>359</v>
      </c>
      <c r="B91" s="92">
        <v>40</v>
      </c>
      <c r="C91" s="86">
        <f t="shared" si="47"/>
        <v>0.1834862385321101</v>
      </c>
      <c r="D91" s="86">
        <v>0.17</v>
      </c>
      <c r="E91" s="86">
        <v>0.2</v>
      </c>
      <c r="F91" s="92">
        <v>37</v>
      </c>
      <c r="G91" s="86">
        <f t="shared" si="48"/>
        <v>0.27407407407407408</v>
      </c>
      <c r="H91" s="86">
        <v>0.22</v>
      </c>
      <c r="I91" s="86">
        <v>0.3</v>
      </c>
      <c r="J91" s="216"/>
      <c r="K91" s="17" t="str">
        <f t="shared" si="49"/>
        <v>Ils disent que les personnes en charge de la recherche de contacts ne traitent pas bien les gens</v>
      </c>
      <c r="L91" s="17">
        <f t="shared" si="50"/>
        <v>0.1834862385321101</v>
      </c>
      <c r="M91" s="17">
        <f t="shared" si="51"/>
        <v>1.348623853211009E-2</v>
      </c>
      <c r="N91" s="17">
        <f t="shared" si="52"/>
        <v>1.6513761467889909E-2</v>
      </c>
      <c r="O91" s="18">
        <f t="shared" si="53"/>
        <v>0.27407407407407408</v>
      </c>
      <c r="P91" s="18">
        <f t="shared" si="54"/>
        <v>5.407407407407408E-2</v>
      </c>
      <c r="Q91" s="18">
        <f t="shared" si="46"/>
        <v>2.5925925925925908E-2</v>
      </c>
    </row>
    <row r="92" spans="1:17" s="59" customFormat="1" ht="15" thickBot="1">
      <c r="A92" s="84" t="s">
        <v>266</v>
      </c>
      <c r="B92" s="92">
        <v>28</v>
      </c>
      <c r="C92" s="86">
        <f t="shared" si="47"/>
        <v>0.12844036697247707</v>
      </c>
      <c r="D92" s="86">
        <v>0.12</v>
      </c>
      <c r="E92" s="86">
        <v>0.16</v>
      </c>
      <c r="F92" s="92">
        <v>24</v>
      </c>
      <c r="G92" s="86">
        <f t="shared" si="48"/>
        <v>0.17777777777777778</v>
      </c>
      <c r="H92" s="86">
        <v>0.14000000000000001</v>
      </c>
      <c r="I92" s="86">
        <v>0.24</v>
      </c>
      <c r="J92" s="216"/>
      <c r="K92" s="17" t="str">
        <f t="shared" si="49"/>
        <v>Ils ne disent rien</v>
      </c>
      <c r="L92" s="17">
        <f t="shared" si="50"/>
        <v>0.12844036697247707</v>
      </c>
      <c r="M92" s="17">
        <f t="shared" si="51"/>
        <v>8.4403669724770758E-3</v>
      </c>
      <c r="N92" s="17">
        <f t="shared" si="52"/>
        <v>3.1559633027522932E-2</v>
      </c>
      <c r="O92" s="18">
        <f t="shared" si="53"/>
        <v>0.17777777777777778</v>
      </c>
      <c r="P92" s="18">
        <f t="shared" si="54"/>
        <v>3.7777777777777771E-2</v>
      </c>
      <c r="Q92" s="18">
        <f t="shared" si="46"/>
        <v>6.2222222222222207E-2</v>
      </c>
    </row>
    <row r="93" spans="1:17" s="59" customFormat="1" ht="15" thickBot="1">
      <c r="A93" s="86" t="s">
        <v>351</v>
      </c>
      <c r="B93" s="92">
        <v>3</v>
      </c>
      <c r="C93" s="86">
        <f t="shared" si="47"/>
        <v>1.3761467889908258E-2</v>
      </c>
      <c r="D93" s="86">
        <v>0.01</v>
      </c>
      <c r="E93" s="86">
        <v>0.04</v>
      </c>
      <c r="F93" s="92">
        <v>1</v>
      </c>
      <c r="G93" s="86">
        <f t="shared" si="48"/>
        <v>7.4074074074074077E-3</v>
      </c>
      <c r="H93" s="86">
        <v>0</v>
      </c>
      <c r="I93" s="86">
        <v>0.03</v>
      </c>
      <c r="J93" s="216"/>
      <c r="K93" s="17" t="str">
        <f t="shared" si="49"/>
        <v>Autre (préciser)</v>
      </c>
      <c r="L93" s="17">
        <f t="shared" si="50"/>
        <v>1.3761467889908258E-2</v>
      </c>
      <c r="M93" s="17">
        <f t="shared" si="51"/>
        <v>3.7614678899082574E-3</v>
      </c>
      <c r="N93" s="17">
        <f t="shared" si="52"/>
        <v>2.6238532110091743E-2</v>
      </c>
      <c r="O93" s="18">
        <f t="shared" si="53"/>
        <v>7.4074074074074077E-3</v>
      </c>
      <c r="P93" s="18">
        <f t="shared" si="54"/>
        <v>7.4074074074074077E-3</v>
      </c>
      <c r="Q93" s="18">
        <f t="shared" si="46"/>
        <v>2.2592592592592591E-2</v>
      </c>
    </row>
    <row r="94" spans="1:17" s="59" customFormat="1" ht="15" thickBot="1">
      <c r="A94" s="92" t="s">
        <v>213</v>
      </c>
      <c r="B94" s="92">
        <v>1</v>
      </c>
      <c r="C94" s="86">
        <f t="shared" si="47"/>
        <v>4.5871559633027525E-3</v>
      </c>
      <c r="D94" s="86">
        <v>0</v>
      </c>
      <c r="E94" s="86">
        <v>0.02</v>
      </c>
      <c r="F94" s="92">
        <v>1</v>
      </c>
      <c r="G94" s="86">
        <f t="shared" si="48"/>
        <v>7.4074074074074077E-3</v>
      </c>
      <c r="H94" s="86">
        <v>0.01</v>
      </c>
      <c r="I94" s="86">
        <v>0.02</v>
      </c>
      <c r="J94" s="216" t="s">
        <v>158</v>
      </c>
      <c r="K94" s="17" t="str">
        <f t="shared" si="49"/>
        <v>Je ne sais pas</v>
      </c>
      <c r="L94" s="17">
        <f t="shared" si="50"/>
        <v>4.5871559633027525E-3</v>
      </c>
      <c r="M94" s="17">
        <f t="shared" si="51"/>
        <v>4.5871559633027525E-3</v>
      </c>
      <c r="N94" s="17">
        <f t="shared" si="52"/>
        <v>1.5412844036697248E-2</v>
      </c>
      <c r="O94" s="18">
        <f t="shared" si="53"/>
        <v>7.4074074074074077E-3</v>
      </c>
      <c r="P94" s="18">
        <f t="shared" si="54"/>
        <v>-2.5925925925925925E-3</v>
      </c>
      <c r="Q94" s="18">
        <f t="shared" si="46"/>
        <v>1.2592592592592593E-2</v>
      </c>
    </row>
    <row r="95" spans="1:17" s="59" customFormat="1" ht="15" thickBot="1">
      <c r="A95" s="40" t="s">
        <v>159</v>
      </c>
      <c r="B95" s="23">
        <f>SUM(B86:B94)</f>
        <v>218</v>
      </c>
      <c r="C95" s="40"/>
      <c r="D95" s="42"/>
      <c r="E95" s="42"/>
      <c r="F95" s="41">
        <f>SUM(F86:F94)</f>
        <v>135</v>
      </c>
      <c r="G95" s="40"/>
      <c r="H95" s="42"/>
      <c r="I95" s="42"/>
      <c r="J95" s="54">
        <f>B95+F95</f>
        <v>353</v>
      </c>
      <c r="K95" s="37" t="s">
        <v>159</v>
      </c>
      <c r="L95" s="17">
        <f>SUM(L86:L94)</f>
        <v>1.0000000000000002</v>
      </c>
      <c r="M95" s="17"/>
      <c r="N95" s="36"/>
      <c r="O95" s="18">
        <f>SUM(O86:O94)</f>
        <v>1.0000000000000002</v>
      </c>
      <c r="P95" s="18"/>
      <c r="Q95" s="18"/>
    </row>
    <row r="96" spans="1:17">
      <c r="A96" s="47"/>
      <c r="B96" s="48"/>
      <c r="C96" s="49"/>
      <c r="D96" s="49"/>
      <c r="E96" s="49"/>
      <c r="F96" s="48"/>
      <c r="G96" s="49"/>
      <c r="H96" s="50"/>
      <c r="I96" s="49"/>
      <c r="J96" s="216"/>
      <c r="K96" s="51"/>
      <c r="L96" s="52"/>
      <c r="M96" s="52"/>
      <c r="N96" s="52"/>
      <c r="O96" s="52"/>
      <c r="P96" s="52"/>
      <c r="Q96" s="52"/>
    </row>
    <row r="97" spans="1:17" s="59" customFormat="1" ht="22.5">
      <c r="A97" s="4" t="s">
        <v>360</v>
      </c>
      <c r="B97" s="216"/>
      <c r="C97" s="216"/>
      <c r="D97" s="216"/>
      <c r="E97" s="216"/>
      <c r="F97" s="216"/>
      <c r="G97" s="216"/>
      <c r="H97" s="216"/>
      <c r="I97" s="216"/>
      <c r="J97" s="216"/>
      <c r="K97" s="216"/>
      <c r="L97" s="216"/>
      <c r="M97" s="216"/>
      <c r="N97" s="216"/>
      <c r="O97" s="216"/>
      <c r="P97" s="216"/>
      <c r="Q97" s="216"/>
    </row>
    <row r="98" spans="1:17" s="59" customFormat="1">
      <c r="A98" t="s">
        <v>361</v>
      </c>
      <c r="B98" s="216"/>
      <c r="C98" s="216"/>
      <c r="D98" s="216"/>
      <c r="E98" s="216"/>
      <c r="F98" s="216"/>
      <c r="G98" s="216"/>
      <c r="H98" s="216"/>
      <c r="I98" s="216"/>
      <c r="J98" s="216"/>
      <c r="K98" s="216"/>
      <c r="L98" s="216"/>
      <c r="M98" s="216"/>
      <c r="N98" s="216"/>
      <c r="O98" s="216"/>
      <c r="P98" s="216"/>
      <c r="Q98" s="216"/>
    </row>
    <row r="99" spans="1:17" s="59" customFormat="1">
      <c r="A99" s="5" t="s">
        <v>362</v>
      </c>
      <c r="B99" s="216"/>
      <c r="C99" s="216"/>
      <c r="D99" s="216"/>
      <c r="E99" s="216"/>
      <c r="F99" s="216"/>
      <c r="G99" s="216"/>
      <c r="H99" s="216"/>
      <c r="I99" s="216"/>
      <c r="J99" s="216"/>
      <c r="K99" s="216"/>
      <c r="L99" s="216"/>
      <c r="M99" s="216"/>
      <c r="N99" s="216"/>
      <c r="O99" s="216"/>
      <c r="P99" s="216"/>
      <c r="Q99" s="216"/>
    </row>
    <row r="100" spans="1:17" s="59" customFormat="1" ht="15" thickBot="1">
      <c r="A100" s="216"/>
      <c r="B100" s="216"/>
      <c r="C100" s="216"/>
      <c r="D100" s="216"/>
      <c r="E100" s="216"/>
      <c r="F100" s="216"/>
      <c r="G100" s="216"/>
      <c r="H100" s="216"/>
      <c r="I100" s="216"/>
      <c r="J100" s="216"/>
      <c r="K100" s="7"/>
      <c r="L100" s="212" t="s">
        <v>147</v>
      </c>
      <c r="M100" s="212"/>
      <c r="N100" s="25"/>
      <c r="O100" s="213" t="s">
        <v>148</v>
      </c>
      <c r="P100" s="213"/>
      <c r="Q100" s="213"/>
    </row>
    <row r="101" spans="1:17" s="59" customFormat="1" ht="15" thickBot="1">
      <c r="A101" s="8" t="s">
        <v>149</v>
      </c>
      <c r="B101" s="217" t="s">
        <v>163</v>
      </c>
      <c r="C101" s="218"/>
      <c r="D101" s="9" t="s">
        <v>150</v>
      </c>
      <c r="E101" s="9" t="s">
        <v>151</v>
      </c>
      <c r="F101" s="217" t="s">
        <v>164</v>
      </c>
      <c r="G101" s="218"/>
      <c r="H101" s="9" t="s">
        <v>150</v>
      </c>
      <c r="I101" s="9" t="s">
        <v>151</v>
      </c>
      <c r="J101" s="216"/>
      <c r="K101" s="212" t="s">
        <v>149</v>
      </c>
      <c r="L101" s="11" t="str">
        <f>_xlfn.CONCAT("Homme", " ", "(N=", B105, ")")</f>
        <v>Homme (N=254)</v>
      </c>
      <c r="M101" s="212" t="s">
        <v>152</v>
      </c>
      <c r="N101" s="25" t="s">
        <v>153</v>
      </c>
      <c r="O101" s="12" t="str">
        <f>_xlfn.CONCAT("Femme", " ", "(N=", F105, ")")</f>
        <v>Femme (N=246)</v>
      </c>
      <c r="P101" s="213" t="s">
        <v>152</v>
      </c>
      <c r="Q101" s="213" t="s">
        <v>153</v>
      </c>
    </row>
    <row r="102" spans="1:17" s="59" customFormat="1" ht="15" thickBot="1">
      <c r="A102" s="13" t="s">
        <v>211</v>
      </c>
      <c r="B102" s="33">
        <v>107</v>
      </c>
      <c r="C102" s="34">
        <f>B102/$B$105</f>
        <v>0.42125984251968501</v>
      </c>
      <c r="D102" s="34">
        <v>0.4</v>
      </c>
      <c r="E102" s="34">
        <v>0.47</v>
      </c>
      <c r="F102" s="23">
        <v>78</v>
      </c>
      <c r="G102" s="34">
        <f>F102/$F$105</f>
        <v>0.31707317073170732</v>
      </c>
      <c r="H102" s="34">
        <v>0.28999999999999998</v>
      </c>
      <c r="I102" s="34">
        <v>0.33</v>
      </c>
      <c r="J102" s="216"/>
      <c r="K102" s="35" t="s">
        <v>211</v>
      </c>
      <c r="L102" s="17">
        <f>C102</f>
        <v>0.42125984251968501</v>
      </c>
      <c r="M102" s="17">
        <f>C102-D102</f>
        <v>2.1259842519684991E-2</v>
      </c>
      <c r="N102" s="36">
        <f>E102-C102</f>
        <v>4.8740157480314961E-2</v>
      </c>
      <c r="O102" s="18">
        <f t="shared" ref="O102:O104" si="55">G102</f>
        <v>0.31707317073170732</v>
      </c>
      <c r="P102" s="18">
        <f>G102-H102</f>
        <v>2.7073170731707341E-2</v>
      </c>
      <c r="Q102" s="18">
        <f>I102-G102</f>
        <v>1.2926829268292694E-2</v>
      </c>
    </row>
    <row r="103" spans="1:17" s="59" customFormat="1" ht="15" thickBot="1">
      <c r="A103" s="46" t="s">
        <v>212</v>
      </c>
      <c r="B103" s="33">
        <v>131</v>
      </c>
      <c r="C103" s="34">
        <f t="shared" ref="C103:C104" si="56">B103/$B$105</f>
        <v>0.51574803149606296</v>
      </c>
      <c r="D103" s="34">
        <v>0.51</v>
      </c>
      <c r="E103" s="34">
        <v>0.55000000000000004</v>
      </c>
      <c r="F103" s="23">
        <v>121</v>
      </c>
      <c r="G103" s="34">
        <f t="shared" ref="G103:G104" si="57">F103/$F$105</f>
        <v>0.491869918699187</v>
      </c>
      <c r="H103" s="34">
        <v>0.45</v>
      </c>
      <c r="I103" s="34">
        <v>0.53</v>
      </c>
      <c r="J103" s="216"/>
      <c r="K103" s="35" t="s">
        <v>212</v>
      </c>
      <c r="L103" s="17">
        <f t="shared" ref="L103:L104" si="58">C103</f>
        <v>0.51574803149606296</v>
      </c>
      <c r="M103" s="17">
        <f t="shared" ref="M103:M104" si="59">C103-D103</f>
        <v>5.7480314960629553E-3</v>
      </c>
      <c r="N103" s="36">
        <f t="shared" ref="N103:N104" si="60">E103-C103</f>
        <v>3.425196850393708E-2</v>
      </c>
      <c r="O103" s="18">
        <f t="shared" si="55"/>
        <v>0.491869918699187</v>
      </c>
      <c r="P103" s="18">
        <f t="shared" ref="P103:P104" si="61">G103-H103</f>
        <v>4.1869918699186992E-2</v>
      </c>
      <c r="Q103" s="18">
        <f t="shared" ref="Q103:Q104" si="62">I103-G103</f>
        <v>3.8130081300813023E-2</v>
      </c>
    </row>
    <row r="104" spans="1:17" s="59" customFormat="1" ht="15" thickBot="1">
      <c r="A104" s="45" t="s">
        <v>213</v>
      </c>
      <c r="B104" s="33">
        <v>16</v>
      </c>
      <c r="C104" s="34">
        <f t="shared" si="56"/>
        <v>6.2992125984251968E-2</v>
      </c>
      <c r="D104" s="34">
        <v>0.04</v>
      </c>
      <c r="E104" s="34">
        <v>0.12</v>
      </c>
      <c r="F104" s="23">
        <v>47</v>
      </c>
      <c r="G104" s="34">
        <f t="shared" si="57"/>
        <v>0.1910569105691057</v>
      </c>
      <c r="H104" s="34">
        <v>0.17</v>
      </c>
      <c r="I104" s="34">
        <v>0.21</v>
      </c>
      <c r="J104" s="44" t="s">
        <v>214</v>
      </c>
      <c r="K104" s="35" t="str">
        <f>A104</f>
        <v>Je ne sais pas</v>
      </c>
      <c r="L104" s="17">
        <f t="shared" si="58"/>
        <v>6.2992125984251968E-2</v>
      </c>
      <c r="M104" s="17">
        <f t="shared" si="59"/>
        <v>2.2992125984251967E-2</v>
      </c>
      <c r="N104" s="36">
        <f t="shared" si="60"/>
        <v>5.7007874015748028E-2</v>
      </c>
      <c r="O104" s="18">
        <f t="shared" si="55"/>
        <v>0.1910569105691057</v>
      </c>
      <c r="P104" s="18">
        <f t="shared" si="61"/>
        <v>2.1056910569105691E-2</v>
      </c>
      <c r="Q104" s="18">
        <f t="shared" si="62"/>
        <v>1.8943089430894289E-2</v>
      </c>
    </row>
    <row r="105" spans="1:17" s="59" customFormat="1" ht="15" thickBot="1">
      <c r="A105" s="19" t="s">
        <v>159</v>
      </c>
      <c r="B105" s="33">
        <f>SUM(B102:B104)</f>
        <v>254</v>
      </c>
      <c r="C105" s="39"/>
      <c r="D105" s="39"/>
      <c r="E105" s="39"/>
      <c r="F105" s="33">
        <f>SUM(F102:F104)</f>
        <v>246</v>
      </c>
      <c r="G105" s="39"/>
      <c r="H105" s="23"/>
      <c r="I105" s="39"/>
      <c r="J105" s="216">
        <f>SUM(B105+F105)</f>
        <v>500</v>
      </c>
      <c r="K105" s="37" t="s">
        <v>159</v>
      </c>
      <c r="L105" s="17">
        <f>SUM(L102:L104)</f>
        <v>0.99999999999999989</v>
      </c>
      <c r="M105" s="17"/>
      <c r="N105" s="36"/>
      <c r="O105" s="18">
        <f>SUM(O102:O104)</f>
        <v>1</v>
      </c>
      <c r="P105" s="18"/>
      <c r="Q105" s="18"/>
    </row>
    <row r="106" spans="1:17" s="59" customFormat="1">
      <c r="A106" s="47"/>
      <c r="B106" s="48"/>
      <c r="C106" s="49"/>
      <c r="D106" s="49"/>
      <c r="E106" s="49"/>
      <c r="F106" s="48"/>
      <c r="G106" s="49"/>
      <c r="H106" s="50"/>
      <c r="I106" s="49"/>
      <c r="J106" s="216"/>
      <c r="K106" s="51"/>
      <c r="L106" s="52"/>
      <c r="M106" s="52"/>
      <c r="N106" s="52"/>
      <c r="O106" s="52"/>
      <c r="P106" s="52"/>
      <c r="Q106" s="52"/>
    </row>
    <row r="107" spans="1:17" s="62" customFormat="1" ht="22.5">
      <c r="A107" s="4" t="s">
        <v>363</v>
      </c>
      <c r="B107" s="216"/>
      <c r="C107" s="216"/>
      <c r="D107" s="216"/>
      <c r="E107" s="216"/>
      <c r="F107" s="216"/>
      <c r="G107" s="216"/>
      <c r="H107" s="216"/>
      <c r="I107" s="216"/>
      <c r="J107" s="216"/>
      <c r="K107" s="216"/>
      <c r="L107" s="216"/>
      <c r="M107" s="216"/>
      <c r="N107" s="216"/>
      <c r="O107" s="216"/>
      <c r="P107" s="216"/>
      <c r="Q107" s="216"/>
    </row>
    <row r="108" spans="1:17" s="62" customFormat="1">
      <c r="A108" t="s">
        <v>364</v>
      </c>
      <c r="B108" s="216"/>
      <c r="C108" s="216"/>
      <c r="D108" s="216"/>
      <c r="E108" s="216"/>
      <c r="F108" s="216"/>
      <c r="G108" s="216"/>
      <c r="H108" s="216"/>
      <c r="I108" s="216"/>
      <c r="J108" s="216"/>
      <c r="K108" s="216"/>
      <c r="L108" s="216"/>
      <c r="M108" s="216"/>
      <c r="N108" s="216"/>
      <c r="O108" s="216"/>
      <c r="P108" s="216"/>
      <c r="Q108" s="216"/>
    </row>
    <row r="109" spans="1:17" s="62" customFormat="1">
      <c r="A109" s="5" t="s">
        <v>365</v>
      </c>
      <c r="B109" s="216"/>
      <c r="C109" s="216"/>
      <c r="D109" s="216"/>
      <c r="E109" s="216"/>
      <c r="F109" s="216"/>
      <c r="G109" s="216"/>
      <c r="H109" s="216"/>
      <c r="I109" s="216"/>
      <c r="J109" s="216"/>
      <c r="K109" s="216"/>
      <c r="L109" s="216"/>
      <c r="M109" s="216"/>
      <c r="N109" s="216"/>
      <c r="O109" s="216"/>
      <c r="P109" s="216"/>
      <c r="Q109" s="216"/>
    </row>
    <row r="110" spans="1:17" s="62" customFormat="1" ht="15" thickBot="1">
      <c r="A110" s="216"/>
      <c r="B110" s="216"/>
      <c r="C110" s="216"/>
      <c r="D110" s="216"/>
      <c r="E110" s="216"/>
      <c r="F110" s="216"/>
      <c r="G110" s="216"/>
      <c r="H110" s="216"/>
      <c r="I110" s="216"/>
      <c r="J110" s="216"/>
      <c r="K110" s="7"/>
      <c r="L110" s="224" t="s">
        <v>147</v>
      </c>
      <c r="M110" s="224"/>
      <c r="N110" s="224"/>
      <c r="O110" s="225" t="s">
        <v>148</v>
      </c>
      <c r="P110" s="225"/>
      <c r="Q110" s="225"/>
    </row>
    <row r="111" spans="1:17" s="62" customFormat="1" ht="15" thickBot="1">
      <c r="A111" s="113" t="s">
        <v>149</v>
      </c>
      <c r="B111" s="228" t="s">
        <v>163</v>
      </c>
      <c r="C111" s="229"/>
      <c r="D111" s="91" t="s">
        <v>150</v>
      </c>
      <c r="E111" s="91" t="s">
        <v>151</v>
      </c>
      <c r="F111" s="228" t="s">
        <v>164</v>
      </c>
      <c r="G111" s="229"/>
      <c r="H111" s="91" t="s">
        <v>150</v>
      </c>
      <c r="I111" s="91" t="s">
        <v>151</v>
      </c>
      <c r="J111" s="216"/>
      <c r="K111" s="212" t="s">
        <v>149</v>
      </c>
      <c r="L111" s="11" t="str">
        <f>_xlfn.CONCAT("Homme", " ", "(N=", B120, ")")</f>
        <v>Homme (N=147)</v>
      </c>
      <c r="M111" s="212" t="s">
        <v>152</v>
      </c>
      <c r="N111" s="212" t="s">
        <v>153</v>
      </c>
      <c r="O111" s="12" t="str">
        <f>_xlfn.CONCAT("Femme", " ", "(N=", F120, ")")</f>
        <v>Femme (N=165)</v>
      </c>
      <c r="P111" s="213" t="s">
        <v>152</v>
      </c>
      <c r="Q111" s="213" t="s">
        <v>153</v>
      </c>
    </row>
    <row r="112" spans="1:17" s="62" customFormat="1" ht="15" thickBot="1">
      <c r="A112" s="84" t="s">
        <v>366</v>
      </c>
      <c r="B112" s="92">
        <v>16</v>
      </c>
      <c r="C112" s="86">
        <f>B112/$B$120</f>
        <v>0.10884353741496598</v>
      </c>
      <c r="D112" s="86">
        <v>0.05</v>
      </c>
      <c r="E112" s="86">
        <v>0.12</v>
      </c>
      <c r="F112" s="92">
        <v>27</v>
      </c>
      <c r="G112" s="86">
        <f>F112/$F$120</f>
        <v>0.16363636363636364</v>
      </c>
      <c r="H112" s="86">
        <v>0.11</v>
      </c>
      <c r="I112" s="86">
        <v>0.18</v>
      </c>
      <c r="J112" s="216"/>
      <c r="K112" s="17" t="str">
        <f>A112</f>
        <v>Je ne comprends pas le but du suivi de contacts</v>
      </c>
      <c r="L112" s="17">
        <f>C112</f>
        <v>0.10884353741496598</v>
      </c>
      <c r="M112" s="17">
        <f>C112-D112</f>
        <v>5.884353741496598E-2</v>
      </c>
      <c r="N112" s="17">
        <f>E112-C112</f>
        <v>1.1156462585034013E-2</v>
      </c>
      <c r="O112" s="18">
        <f>G112</f>
        <v>0.16363636363636364</v>
      </c>
      <c r="P112" s="18">
        <f>G112-H112</f>
        <v>5.3636363636363635E-2</v>
      </c>
      <c r="Q112" s="18">
        <f t="shared" ref="Q112:Q119" si="63">I112-G112</f>
        <v>1.6363636363636358E-2</v>
      </c>
    </row>
    <row r="113" spans="1:17" s="62" customFormat="1" ht="15" thickBot="1">
      <c r="A113" s="101" t="s">
        <v>344</v>
      </c>
      <c r="B113" s="92">
        <v>27</v>
      </c>
      <c r="C113" s="86">
        <f t="shared" ref="C113:C119" si="64">B113/$B$120</f>
        <v>0.18367346938775511</v>
      </c>
      <c r="D113" s="86">
        <v>0.16</v>
      </c>
      <c r="E113" s="86">
        <v>0.22</v>
      </c>
      <c r="F113" s="92">
        <v>21</v>
      </c>
      <c r="G113" s="86">
        <f t="shared" ref="G113:G119" si="65">F113/$F$120</f>
        <v>0.12727272727272726</v>
      </c>
      <c r="H113" s="86">
        <v>0.11</v>
      </c>
      <c r="I113" s="86">
        <v>0.16</v>
      </c>
      <c r="J113" s="216"/>
      <c r="K113" s="17" t="str">
        <f t="shared" ref="K113:K119" si="66">A113</f>
        <v>21 jours, c’est trop long</v>
      </c>
      <c r="L113" s="17">
        <f t="shared" ref="L113:L119" si="67">C113</f>
        <v>0.18367346938775511</v>
      </c>
      <c r="M113" s="17">
        <f t="shared" ref="M113:M119" si="68">C113-D113</f>
        <v>2.3673469387755108E-2</v>
      </c>
      <c r="N113" s="17">
        <f t="shared" ref="N113:N119" si="69">E113-C113</f>
        <v>3.6326530612244889E-2</v>
      </c>
      <c r="O113" s="18">
        <f t="shared" ref="O113:O119" si="70">G113</f>
        <v>0.12727272727272726</v>
      </c>
      <c r="P113" s="18">
        <f t="shared" ref="P113:P119" si="71">G113-H113</f>
        <v>1.7272727272727259E-2</v>
      </c>
      <c r="Q113" s="18">
        <f t="shared" si="63"/>
        <v>3.2727272727272744E-2</v>
      </c>
    </row>
    <row r="114" spans="1:17" s="62" customFormat="1" ht="29.45" thickBot="1">
      <c r="A114" s="102" t="s">
        <v>367</v>
      </c>
      <c r="B114" s="92">
        <v>25</v>
      </c>
      <c r="C114" s="86">
        <f t="shared" si="64"/>
        <v>0.17006802721088435</v>
      </c>
      <c r="D114" s="86">
        <v>0.12</v>
      </c>
      <c r="E114" s="86">
        <v>0.19</v>
      </c>
      <c r="F114" s="92">
        <v>8</v>
      </c>
      <c r="G114" s="86">
        <f t="shared" si="65"/>
        <v>4.8484848484848485E-2</v>
      </c>
      <c r="H114" s="86">
        <v>0.04</v>
      </c>
      <c r="I114" s="86">
        <v>7.0000000000000007E-2</v>
      </c>
      <c r="J114" s="216"/>
      <c r="K114" s="17" t="str">
        <f t="shared" si="66"/>
        <v>Je ne veux pas que les membres de ma communauté sachent que je suis un contact</v>
      </c>
      <c r="L114" s="17">
        <f t="shared" si="67"/>
        <v>0.17006802721088435</v>
      </c>
      <c r="M114" s="17">
        <f t="shared" si="68"/>
        <v>5.0068027210884353E-2</v>
      </c>
      <c r="N114" s="17">
        <f t="shared" si="69"/>
        <v>1.9931972789115654E-2</v>
      </c>
      <c r="O114" s="18">
        <f t="shared" si="70"/>
        <v>4.8484848484848485E-2</v>
      </c>
      <c r="P114" s="18">
        <f t="shared" si="71"/>
        <v>8.484848484848484E-3</v>
      </c>
      <c r="Q114" s="18">
        <f t="shared" si="63"/>
        <v>2.1515151515151522E-2</v>
      </c>
    </row>
    <row r="115" spans="1:17" s="62" customFormat="1" ht="27" thickBot="1">
      <c r="A115" s="84" t="s">
        <v>368</v>
      </c>
      <c r="B115" s="92">
        <v>18</v>
      </c>
      <c r="C115" s="86">
        <f t="shared" si="64"/>
        <v>0.12244897959183673</v>
      </c>
      <c r="D115" s="86">
        <v>0.09</v>
      </c>
      <c r="E115" s="86">
        <v>0.14000000000000001</v>
      </c>
      <c r="F115" s="92">
        <v>17</v>
      </c>
      <c r="G115" s="86">
        <f t="shared" si="65"/>
        <v>0.10303030303030303</v>
      </c>
      <c r="H115" s="86">
        <v>0.09</v>
      </c>
      <c r="I115" s="86">
        <v>0.16</v>
      </c>
      <c r="J115" s="216"/>
      <c r="K115" s="17" t="str">
        <f t="shared" si="66"/>
        <v>Je ne connais pas les personnes qui effectuent le suivi r de contacts dans ma communauté</v>
      </c>
      <c r="L115" s="17">
        <f t="shared" si="67"/>
        <v>0.12244897959183673</v>
      </c>
      <c r="M115" s="17">
        <f t="shared" si="68"/>
        <v>3.2448979591836735E-2</v>
      </c>
      <c r="N115" s="17">
        <f t="shared" si="69"/>
        <v>1.7551020408163281E-2</v>
      </c>
      <c r="O115" s="18">
        <f t="shared" si="70"/>
        <v>0.10303030303030303</v>
      </c>
      <c r="P115" s="18">
        <f t="shared" si="71"/>
        <v>1.3030303030303031E-2</v>
      </c>
      <c r="Q115" s="18">
        <f t="shared" si="63"/>
        <v>5.6969696969696976E-2</v>
      </c>
    </row>
    <row r="116" spans="1:17" s="62" customFormat="1" ht="27" thickBot="1">
      <c r="A116" s="84" t="s">
        <v>369</v>
      </c>
      <c r="B116" s="92">
        <v>21</v>
      </c>
      <c r="C116" s="86">
        <f t="shared" si="64"/>
        <v>0.14285714285714285</v>
      </c>
      <c r="D116" s="86">
        <v>0.08</v>
      </c>
      <c r="E116" s="86">
        <v>0.16</v>
      </c>
      <c r="F116" s="92">
        <v>26</v>
      </c>
      <c r="G116" s="86">
        <f t="shared" si="65"/>
        <v>0.15757575757575756</v>
      </c>
      <c r="H116" s="86">
        <v>0.14000000000000001</v>
      </c>
      <c r="I116" s="86">
        <v>0.18</v>
      </c>
      <c r="J116" s="216"/>
      <c r="K116" s="17" t="str">
        <f t="shared" si="66"/>
        <v>Les personnes qui effectuent le suivi de contacts propagent la maladie</v>
      </c>
      <c r="L116" s="17">
        <f t="shared" si="67"/>
        <v>0.14285714285714285</v>
      </c>
      <c r="M116" s="17">
        <f t="shared" si="68"/>
        <v>6.2857142857142848E-2</v>
      </c>
      <c r="N116" s="17">
        <f t="shared" si="69"/>
        <v>1.7142857142857154E-2</v>
      </c>
      <c r="O116" s="18">
        <f t="shared" si="70"/>
        <v>0.15757575757575756</v>
      </c>
      <c r="P116" s="18">
        <f t="shared" si="71"/>
        <v>1.757575757575755E-2</v>
      </c>
      <c r="Q116" s="18">
        <f t="shared" si="63"/>
        <v>2.242424242424243E-2</v>
      </c>
    </row>
    <row r="117" spans="1:17" s="62" customFormat="1" ht="39.950000000000003" thickBot="1">
      <c r="A117" s="84" t="s">
        <v>370</v>
      </c>
      <c r="B117" s="92">
        <v>13</v>
      </c>
      <c r="C117" s="86">
        <f t="shared" si="64"/>
        <v>8.8435374149659865E-2</v>
      </c>
      <c r="D117" s="86">
        <v>0.03</v>
      </c>
      <c r="E117" s="86">
        <v>0.13</v>
      </c>
      <c r="F117" s="92">
        <v>37</v>
      </c>
      <c r="G117" s="86">
        <f t="shared" si="65"/>
        <v>0.22424242424242424</v>
      </c>
      <c r="H117" s="86">
        <v>0.2</v>
      </c>
      <c r="I117" s="86">
        <v>0.24</v>
      </c>
      <c r="J117" s="216"/>
      <c r="K117" s="17" t="str">
        <f t="shared" si="66"/>
        <v>Les personnes qui effectuent le suivi de contacts essaient de gagner de l’argent grâce à l’intervention</v>
      </c>
      <c r="L117" s="17">
        <f t="shared" si="67"/>
        <v>8.8435374149659865E-2</v>
      </c>
      <c r="M117" s="17">
        <f t="shared" si="68"/>
        <v>5.8435374149659866E-2</v>
      </c>
      <c r="N117" s="17">
        <f t="shared" si="69"/>
        <v>4.1564625850340139E-2</v>
      </c>
      <c r="O117" s="18">
        <f t="shared" si="70"/>
        <v>0.22424242424242424</v>
      </c>
      <c r="P117" s="18">
        <f t="shared" si="71"/>
        <v>2.4242424242424232E-2</v>
      </c>
      <c r="Q117" s="18">
        <f t="shared" si="63"/>
        <v>1.5757575757575748E-2</v>
      </c>
    </row>
    <row r="118" spans="1:17" s="62" customFormat="1" ht="15" thickBot="1">
      <c r="A118" s="86" t="s">
        <v>351</v>
      </c>
      <c r="B118" s="92">
        <v>18</v>
      </c>
      <c r="C118" s="86">
        <f t="shared" si="64"/>
        <v>0.12244897959183673</v>
      </c>
      <c r="D118" s="86">
        <v>0.11</v>
      </c>
      <c r="E118" s="86">
        <v>0.15</v>
      </c>
      <c r="F118" s="92">
        <v>15</v>
      </c>
      <c r="G118" s="86">
        <f t="shared" si="65"/>
        <v>9.0909090909090912E-2</v>
      </c>
      <c r="H118" s="86">
        <v>0.03</v>
      </c>
      <c r="I118" s="86">
        <v>0.11</v>
      </c>
      <c r="J118" s="216"/>
      <c r="K118" s="17" t="str">
        <f t="shared" si="66"/>
        <v>Autre (préciser)</v>
      </c>
      <c r="L118" s="17">
        <f t="shared" si="67"/>
        <v>0.12244897959183673</v>
      </c>
      <c r="M118" s="17">
        <f t="shared" si="68"/>
        <v>1.2448979591836731E-2</v>
      </c>
      <c r="N118" s="17">
        <f t="shared" si="69"/>
        <v>2.7551020408163263E-2</v>
      </c>
      <c r="O118" s="18">
        <f t="shared" si="70"/>
        <v>9.0909090909090912E-2</v>
      </c>
      <c r="P118" s="18">
        <f t="shared" si="71"/>
        <v>6.0909090909090913E-2</v>
      </c>
      <c r="Q118" s="18">
        <f t="shared" si="63"/>
        <v>1.9090909090909089E-2</v>
      </c>
    </row>
    <row r="119" spans="1:17" s="62" customFormat="1" ht="15" thickBot="1">
      <c r="A119" s="92" t="s">
        <v>213</v>
      </c>
      <c r="B119" s="92">
        <v>9</v>
      </c>
      <c r="C119" s="86">
        <f t="shared" si="64"/>
        <v>6.1224489795918366E-2</v>
      </c>
      <c r="D119" s="86">
        <v>0.02</v>
      </c>
      <c r="E119" s="86">
        <v>7.0000000000000007E-2</v>
      </c>
      <c r="F119" s="92">
        <v>14</v>
      </c>
      <c r="G119" s="86">
        <f t="shared" si="65"/>
        <v>8.4848484848484854E-2</v>
      </c>
      <c r="H119" s="86">
        <v>0.06</v>
      </c>
      <c r="I119" s="86">
        <v>0.1</v>
      </c>
      <c r="J119" s="216" t="s">
        <v>158</v>
      </c>
      <c r="K119" s="17" t="str">
        <f t="shared" si="66"/>
        <v>Je ne sais pas</v>
      </c>
      <c r="L119" s="17">
        <f t="shared" si="67"/>
        <v>6.1224489795918366E-2</v>
      </c>
      <c r="M119" s="17">
        <f t="shared" si="68"/>
        <v>4.1224489795918362E-2</v>
      </c>
      <c r="N119" s="17">
        <f t="shared" si="69"/>
        <v>8.7755102040816407E-3</v>
      </c>
      <c r="O119" s="18">
        <f t="shared" si="70"/>
        <v>8.4848484848484854E-2</v>
      </c>
      <c r="P119" s="18">
        <f t="shared" si="71"/>
        <v>2.4848484848484856E-2</v>
      </c>
      <c r="Q119" s="18">
        <f t="shared" si="63"/>
        <v>1.5151515151515152E-2</v>
      </c>
    </row>
    <row r="120" spans="1:17" s="62" customFormat="1" ht="15" thickBot="1">
      <c r="A120" s="40" t="s">
        <v>159</v>
      </c>
      <c r="B120" s="23">
        <f>SUM(B112:B119)</f>
        <v>147</v>
      </c>
      <c r="C120" s="40"/>
      <c r="D120" s="42"/>
      <c r="E120" s="42"/>
      <c r="F120" s="41">
        <f>SUM(F112:F119)</f>
        <v>165</v>
      </c>
      <c r="G120" s="40"/>
      <c r="H120" s="42"/>
      <c r="I120" s="42"/>
      <c r="J120" s="54">
        <f>B120+F120</f>
        <v>312</v>
      </c>
      <c r="K120" s="37" t="s">
        <v>159</v>
      </c>
      <c r="L120" s="17">
        <f>SUM(L112:L119)</f>
        <v>0.99999999999999989</v>
      </c>
      <c r="M120" s="17"/>
      <c r="N120" s="36"/>
      <c r="O120" s="18">
        <f>SUM(O112:O119)</f>
        <v>1</v>
      </c>
      <c r="P120" s="18"/>
      <c r="Q120" s="18"/>
    </row>
    <row r="122" spans="1:17" s="62" customFormat="1" ht="22.5">
      <c r="A122" s="4" t="s">
        <v>360</v>
      </c>
      <c r="B122" s="216"/>
      <c r="C122" s="216"/>
      <c r="D122" s="216"/>
      <c r="E122" s="216"/>
      <c r="F122" s="216"/>
      <c r="G122" s="216"/>
      <c r="H122" s="216"/>
      <c r="I122" s="216"/>
      <c r="J122" s="216"/>
      <c r="K122" s="216"/>
      <c r="L122" s="216"/>
      <c r="M122" s="216"/>
      <c r="N122" s="216"/>
      <c r="O122" s="216"/>
      <c r="P122" s="216"/>
      <c r="Q122" s="216"/>
    </row>
    <row r="123" spans="1:17" s="62" customFormat="1">
      <c r="A123" s="60" t="s">
        <v>371</v>
      </c>
      <c r="B123" s="216"/>
      <c r="C123" s="216"/>
      <c r="D123" s="216"/>
      <c r="E123" s="216"/>
      <c r="F123" s="216"/>
      <c r="G123" s="216"/>
      <c r="H123" s="216"/>
      <c r="I123" s="216"/>
      <c r="J123" s="216"/>
      <c r="K123" s="216"/>
      <c r="L123" s="216"/>
      <c r="M123" s="216"/>
      <c r="N123" s="216"/>
      <c r="O123" s="216"/>
      <c r="P123" s="216"/>
      <c r="Q123" s="216"/>
    </row>
    <row r="124" spans="1:17" s="62" customFormat="1">
      <c r="A124" s="5" t="s">
        <v>372</v>
      </c>
      <c r="B124" s="216"/>
      <c r="C124" s="216"/>
      <c r="D124" s="216"/>
      <c r="E124" s="216"/>
      <c r="F124" s="216"/>
      <c r="G124" s="216"/>
      <c r="H124" s="216"/>
      <c r="I124" s="216"/>
      <c r="J124" s="216"/>
      <c r="K124" s="216"/>
      <c r="L124" s="216"/>
      <c r="M124" s="216"/>
      <c r="N124" s="216"/>
      <c r="O124" s="216"/>
      <c r="P124" s="216"/>
      <c r="Q124" s="216"/>
    </row>
    <row r="125" spans="1:17" s="62" customFormat="1" ht="15" thickBot="1">
      <c r="A125" s="216"/>
      <c r="B125" s="216"/>
      <c r="C125" s="216"/>
      <c r="D125" s="216"/>
      <c r="E125" s="216"/>
      <c r="F125" s="216"/>
      <c r="G125" s="216"/>
      <c r="H125" s="216"/>
      <c r="I125" s="216"/>
      <c r="J125" s="216"/>
      <c r="K125" s="7"/>
      <c r="L125" s="212" t="s">
        <v>147</v>
      </c>
      <c r="M125" s="212"/>
      <c r="N125" s="25"/>
      <c r="O125" s="213" t="s">
        <v>148</v>
      </c>
      <c r="P125" s="213"/>
      <c r="Q125" s="213"/>
    </row>
    <row r="126" spans="1:17" s="62" customFormat="1" ht="15" thickBot="1">
      <c r="A126" s="8" t="s">
        <v>149</v>
      </c>
      <c r="B126" s="217" t="s">
        <v>163</v>
      </c>
      <c r="C126" s="218"/>
      <c r="D126" s="9" t="s">
        <v>150</v>
      </c>
      <c r="E126" s="9" t="s">
        <v>151</v>
      </c>
      <c r="F126" s="217" t="s">
        <v>164</v>
      </c>
      <c r="G126" s="218"/>
      <c r="H126" s="9" t="s">
        <v>150</v>
      </c>
      <c r="I126" s="9" t="s">
        <v>151</v>
      </c>
      <c r="J126" s="216"/>
      <c r="K126" s="212" t="s">
        <v>149</v>
      </c>
      <c r="L126" s="11" t="str">
        <f>_xlfn.CONCAT("Homme", " ", "(N=", B130, ")")</f>
        <v>Homme (N=254)</v>
      </c>
      <c r="M126" s="212" t="s">
        <v>152</v>
      </c>
      <c r="N126" s="25" t="s">
        <v>153</v>
      </c>
      <c r="O126" s="12" t="str">
        <f>_xlfn.CONCAT("Femme", " ", "(N=", F130, ")")</f>
        <v>Femme (N=246)</v>
      </c>
      <c r="P126" s="213" t="s">
        <v>152</v>
      </c>
      <c r="Q126" s="213" t="s">
        <v>153</v>
      </c>
    </row>
    <row r="127" spans="1:17" s="62" customFormat="1" ht="15" thickBot="1">
      <c r="A127" s="13" t="s">
        <v>211</v>
      </c>
      <c r="B127" s="33">
        <v>171</v>
      </c>
      <c r="C127" s="34">
        <f>B127/$B$130</f>
        <v>0.67322834645669294</v>
      </c>
      <c r="D127" s="34">
        <v>0.62</v>
      </c>
      <c r="E127" s="34">
        <v>0.71</v>
      </c>
      <c r="F127" s="23">
        <v>160</v>
      </c>
      <c r="G127" s="34">
        <f>F127/$F$130</f>
        <v>0.65040650406504064</v>
      </c>
      <c r="H127" s="34">
        <v>0.62</v>
      </c>
      <c r="I127" s="34">
        <v>0.68</v>
      </c>
      <c r="J127" s="216"/>
      <c r="K127" s="35" t="s">
        <v>211</v>
      </c>
      <c r="L127" s="17">
        <f>C127</f>
        <v>0.67322834645669294</v>
      </c>
      <c r="M127" s="17">
        <f>C127-D127</f>
        <v>5.3228346456692943E-2</v>
      </c>
      <c r="N127" s="36">
        <f>E127-C127</f>
        <v>3.6771653543307026E-2</v>
      </c>
      <c r="O127" s="18">
        <f t="shared" ref="O127:O129" si="72">G127</f>
        <v>0.65040650406504064</v>
      </c>
      <c r="P127" s="18">
        <f>G127-H127</f>
        <v>3.040650406504064E-2</v>
      </c>
      <c r="Q127" s="18">
        <f>I127-G127</f>
        <v>2.9593495934959413E-2</v>
      </c>
    </row>
    <row r="128" spans="1:17" s="62" customFormat="1" ht="15" thickBot="1">
      <c r="A128" s="46" t="s">
        <v>212</v>
      </c>
      <c r="B128" s="33">
        <v>76</v>
      </c>
      <c r="C128" s="34">
        <f t="shared" ref="C128:C129" si="73">B128/$B$130</f>
        <v>0.29921259842519687</v>
      </c>
      <c r="D128" s="34">
        <v>0.27</v>
      </c>
      <c r="E128" s="34">
        <v>0.33</v>
      </c>
      <c r="F128" s="23">
        <v>80</v>
      </c>
      <c r="G128" s="34">
        <f t="shared" ref="G128:G129" si="74">F128/$F$130</f>
        <v>0.32520325203252032</v>
      </c>
      <c r="H128" s="34">
        <v>0.28999999999999998</v>
      </c>
      <c r="I128" s="34">
        <v>0.35</v>
      </c>
      <c r="J128" s="216"/>
      <c r="K128" s="35" t="s">
        <v>212</v>
      </c>
      <c r="L128" s="17">
        <f t="shared" ref="L128:L129" si="75">C128</f>
        <v>0.29921259842519687</v>
      </c>
      <c r="M128" s="17">
        <f t="shared" ref="M128:M129" si="76">C128-D128</f>
        <v>2.9212598425196856E-2</v>
      </c>
      <c r="N128" s="36">
        <f t="shared" ref="N128:N129" si="77">E128-C128</f>
        <v>3.0787401574803142E-2</v>
      </c>
      <c r="O128" s="18">
        <f t="shared" si="72"/>
        <v>0.32520325203252032</v>
      </c>
      <c r="P128" s="18">
        <f t="shared" ref="P128:P129" si="78">G128-H128</f>
        <v>3.5203252032520338E-2</v>
      </c>
      <c r="Q128" s="18">
        <f t="shared" ref="Q128:Q129" si="79">I128-G128</f>
        <v>2.479674796747966E-2</v>
      </c>
    </row>
    <row r="129" spans="1:17" s="62" customFormat="1" ht="15" thickBot="1">
      <c r="A129" s="45" t="s">
        <v>213</v>
      </c>
      <c r="B129" s="33">
        <v>7</v>
      </c>
      <c r="C129" s="34">
        <f t="shared" si="73"/>
        <v>2.7559055118110236E-2</v>
      </c>
      <c r="D129" s="34">
        <v>0.01</v>
      </c>
      <c r="E129" s="34">
        <v>0.05</v>
      </c>
      <c r="F129" s="23">
        <v>6</v>
      </c>
      <c r="G129" s="34">
        <f t="shared" si="74"/>
        <v>2.4390243902439025E-2</v>
      </c>
      <c r="H129" s="34">
        <v>0.01</v>
      </c>
      <c r="I129" s="34">
        <v>7.0000000000000007E-2</v>
      </c>
      <c r="J129" s="44" t="s">
        <v>214</v>
      </c>
      <c r="K129" s="35" t="str">
        <f>A129</f>
        <v>Je ne sais pas</v>
      </c>
      <c r="L129" s="17">
        <f t="shared" si="75"/>
        <v>2.7559055118110236E-2</v>
      </c>
      <c r="M129" s="17">
        <f t="shared" si="76"/>
        <v>1.7559055118110234E-2</v>
      </c>
      <c r="N129" s="36">
        <f t="shared" si="77"/>
        <v>2.2440944881889767E-2</v>
      </c>
      <c r="O129" s="18">
        <f t="shared" si="72"/>
        <v>2.4390243902439025E-2</v>
      </c>
      <c r="P129" s="18">
        <f t="shared" si="78"/>
        <v>1.4390243902439025E-2</v>
      </c>
      <c r="Q129" s="18">
        <f t="shared" si="79"/>
        <v>4.5609756097560981E-2</v>
      </c>
    </row>
    <row r="130" spans="1:17" s="62" customFormat="1" ht="15" thickBot="1">
      <c r="A130" s="19" t="s">
        <v>159</v>
      </c>
      <c r="B130" s="33">
        <f>SUM(B127:B129)</f>
        <v>254</v>
      </c>
      <c r="C130" s="39"/>
      <c r="D130" s="39"/>
      <c r="E130" s="39"/>
      <c r="F130" s="33">
        <f>SUM(F127:F129)</f>
        <v>246</v>
      </c>
      <c r="G130" s="39"/>
      <c r="H130" s="23"/>
      <c r="I130" s="39"/>
      <c r="J130" s="216">
        <f>SUM(B130+F130)</f>
        <v>500</v>
      </c>
      <c r="K130" s="37" t="s">
        <v>159</v>
      </c>
      <c r="L130" s="17">
        <f>SUM(L127:L129)</f>
        <v>1</v>
      </c>
      <c r="M130" s="17"/>
      <c r="N130" s="36"/>
      <c r="O130" s="18">
        <f>SUM(O127:O129)</f>
        <v>1</v>
      </c>
      <c r="P130" s="18"/>
      <c r="Q130" s="18"/>
    </row>
    <row r="131" spans="1:17">
      <c r="A131" s="216"/>
      <c r="B131" s="216"/>
      <c r="C131" s="216"/>
      <c r="D131" s="216"/>
      <c r="E131" s="216"/>
      <c r="F131" s="216"/>
      <c r="G131" s="216"/>
      <c r="H131" s="216"/>
      <c r="I131" s="216"/>
      <c r="J131" s="216"/>
      <c r="K131" s="216"/>
      <c r="L131" s="216"/>
      <c r="M131" s="216"/>
      <c r="N131" s="216"/>
      <c r="O131" s="216"/>
      <c r="P131" s="216"/>
      <c r="Q131" s="216"/>
    </row>
    <row r="132" spans="1:17" s="62" customFormat="1" ht="22.5">
      <c r="A132" s="4" t="s">
        <v>373</v>
      </c>
      <c r="B132" s="216"/>
      <c r="C132" s="216"/>
      <c r="D132" s="216"/>
      <c r="E132" s="216"/>
      <c r="F132" s="216"/>
      <c r="G132" s="216"/>
      <c r="H132" s="216"/>
      <c r="I132" s="216"/>
      <c r="J132" s="216"/>
      <c r="K132" s="216"/>
      <c r="L132" s="216"/>
      <c r="M132" s="216"/>
      <c r="N132" s="216"/>
      <c r="O132" s="216"/>
      <c r="P132" s="216"/>
      <c r="Q132" s="216"/>
    </row>
    <row r="133" spans="1:17" s="62" customFormat="1">
      <c r="A133" t="s">
        <v>374</v>
      </c>
      <c r="B133" s="216"/>
      <c r="C133" s="216"/>
      <c r="D133" s="216"/>
      <c r="E133" s="216"/>
      <c r="F133" s="216"/>
      <c r="G133" s="216"/>
      <c r="H133" s="216"/>
      <c r="I133" s="216"/>
      <c r="J133" s="216"/>
      <c r="K133" s="216"/>
      <c r="L133" s="216"/>
      <c r="M133" s="216"/>
      <c r="N133" s="216"/>
      <c r="O133" s="216"/>
      <c r="P133" s="216"/>
      <c r="Q133" s="216"/>
    </row>
    <row r="134" spans="1:17" s="62" customFormat="1">
      <c r="A134" s="5" t="s">
        <v>375</v>
      </c>
      <c r="B134" s="216"/>
      <c r="C134" s="216"/>
      <c r="D134" s="216"/>
      <c r="E134" s="216"/>
      <c r="F134" s="216"/>
      <c r="G134" s="216"/>
      <c r="H134" s="216"/>
      <c r="I134" s="216"/>
      <c r="J134" s="216"/>
      <c r="K134" s="216"/>
      <c r="L134" s="216"/>
      <c r="M134" s="216"/>
      <c r="N134" s="216"/>
      <c r="O134" s="216"/>
      <c r="P134" s="216"/>
      <c r="Q134" s="216"/>
    </row>
    <row r="135" spans="1:17" s="62" customFormat="1" ht="15" thickBot="1">
      <c r="A135" s="216"/>
      <c r="B135" s="216"/>
      <c r="C135" s="216"/>
      <c r="D135" s="216"/>
      <c r="E135" s="216"/>
      <c r="F135" s="216"/>
      <c r="G135" s="216"/>
      <c r="H135" s="216"/>
      <c r="I135" s="216"/>
      <c r="J135" s="216"/>
      <c r="K135" s="7"/>
      <c r="L135" s="224" t="s">
        <v>147</v>
      </c>
      <c r="M135" s="224"/>
      <c r="N135" s="224"/>
      <c r="O135" s="225" t="s">
        <v>148</v>
      </c>
      <c r="P135" s="225"/>
      <c r="Q135" s="225"/>
    </row>
    <row r="136" spans="1:17" s="62" customFormat="1" ht="15" thickBot="1">
      <c r="A136" s="113" t="s">
        <v>149</v>
      </c>
      <c r="B136" s="228" t="s">
        <v>163</v>
      </c>
      <c r="C136" s="229"/>
      <c r="D136" s="91" t="s">
        <v>150</v>
      </c>
      <c r="E136" s="91" t="s">
        <v>151</v>
      </c>
      <c r="F136" s="228" t="s">
        <v>164</v>
      </c>
      <c r="G136" s="229"/>
      <c r="H136" s="91" t="s">
        <v>150</v>
      </c>
      <c r="I136" s="9" t="s">
        <v>151</v>
      </c>
      <c r="J136" s="216"/>
      <c r="K136" s="212" t="s">
        <v>149</v>
      </c>
      <c r="L136" s="11" t="str">
        <f>_xlfn.CONCAT("Homme", " ", "(N=", B145, ")")</f>
        <v>Homme (N=83)</v>
      </c>
      <c r="M136" s="212" t="s">
        <v>152</v>
      </c>
      <c r="N136" s="212" t="s">
        <v>153</v>
      </c>
      <c r="O136" s="12" t="str">
        <f>_xlfn.CONCAT("Femme", " ", "(N=", F145, ")")</f>
        <v>Femme (N=86)</v>
      </c>
      <c r="P136" s="213" t="s">
        <v>152</v>
      </c>
      <c r="Q136" s="213" t="s">
        <v>153</v>
      </c>
    </row>
    <row r="137" spans="1:17" s="62" customFormat="1" ht="15" thickBot="1">
      <c r="A137" s="84" t="s">
        <v>376</v>
      </c>
      <c r="B137" s="92">
        <v>24</v>
      </c>
      <c r="C137" s="86">
        <f>B137/$B$145</f>
        <v>0.28915662650602408</v>
      </c>
      <c r="D137" s="86">
        <v>0.22</v>
      </c>
      <c r="E137" s="86">
        <v>0.31</v>
      </c>
      <c r="F137" s="92">
        <v>21</v>
      </c>
      <c r="G137" s="86">
        <f>F137/$F$145</f>
        <v>0.2441860465116279</v>
      </c>
      <c r="H137" s="86">
        <v>0.21</v>
      </c>
      <c r="I137" s="40">
        <v>0.3</v>
      </c>
      <c r="J137" s="216"/>
      <c r="K137" s="17" t="str">
        <f>A137</f>
        <v>Je ne comprends pas le but du suivi des contacts</v>
      </c>
      <c r="L137" s="17">
        <f>C137</f>
        <v>0.28915662650602408</v>
      </c>
      <c r="M137" s="17">
        <f>C137-D137</f>
        <v>6.9156626506024083E-2</v>
      </c>
      <c r="N137" s="17">
        <f>E137-C137</f>
        <v>2.0843373493975914E-2</v>
      </c>
      <c r="O137" s="18">
        <f>G137</f>
        <v>0.2441860465116279</v>
      </c>
      <c r="P137" s="18">
        <f>G137-H137</f>
        <v>3.4186046511627904E-2</v>
      </c>
      <c r="Q137" s="18">
        <f t="shared" ref="Q137:Q144" si="80">I137-G137</f>
        <v>5.5813953488372092E-2</v>
      </c>
    </row>
    <row r="138" spans="1:17" s="62" customFormat="1" ht="39.950000000000003" thickBot="1">
      <c r="A138" s="101" t="s">
        <v>377</v>
      </c>
      <c r="B138" s="92">
        <v>16</v>
      </c>
      <c r="C138" s="86">
        <f t="shared" ref="C138:C144" si="81">B138/$B$145</f>
        <v>0.19277108433734941</v>
      </c>
      <c r="D138" s="86">
        <v>0.18</v>
      </c>
      <c r="E138" s="86">
        <v>0.22</v>
      </c>
      <c r="F138" s="92">
        <v>9</v>
      </c>
      <c r="G138" s="86">
        <f t="shared" ref="G138:G144" si="82">F138/$F$145</f>
        <v>0.10465116279069768</v>
      </c>
      <c r="H138" s="86">
        <v>0.08</v>
      </c>
      <c r="I138" s="40">
        <v>0.14000000000000001</v>
      </c>
      <c r="J138" s="216"/>
      <c r="K138" s="17" t="str">
        <f t="shared" ref="K138:K144" si="83">A138</f>
        <v>Je ne souhaiterais pas que les membres de ma communauté sachent que j’ai contracté la maladie à virus Ébola</v>
      </c>
      <c r="L138" s="17">
        <f t="shared" ref="L138:L144" si="84">C138</f>
        <v>0.19277108433734941</v>
      </c>
      <c r="M138" s="17">
        <f t="shared" ref="M138:M144" si="85">C138-D138</f>
        <v>1.2771084337349414E-2</v>
      </c>
      <c r="N138" s="17">
        <f t="shared" ref="N138:N144" si="86">E138-C138</f>
        <v>2.7228915662650593E-2</v>
      </c>
      <c r="O138" s="18">
        <f t="shared" ref="O138:O144" si="87">G138</f>
        <v>0.10465116279069768</v>
      </c>
      <c r="P138" s="18">
        <f t="shared" ref="P138:P144" si="88">G138-H138</f>
        <v>2.4651162790697678E-2</v>
      </c>
      <c r="Q138" s="18">
        <f t="shared" si="80"/>
        <v>3.5348837209302333E-2</v>
      </c>
    </row>
    <row r="139" spans="1:17" s="62" customFormat="1" ht="29.45" thickBot="1">
      <c r="A139" s="102" t="s">
        <v>378</v>
      </c>
      <c r="B139" s="92">
        <v>16</v>
      </c>
      <c r="C139" s="86">
        <f t="shared" si="81"/>
        <v>0.19277108433734941</v>
      </c>
      <c r="D139" s="86">
        <v>0.12</v>
      </c>
      <c r="E139" s="86">
        <v>0.2</v>
      </c>
      <c r="F139" s="92">
        <v>14</v>
      </c>
      <c r="G139" s="86">
        <f t="shared" si="82"/>
        <v>0.16279069767441862</v>
      </c>
      <c r="H139" s="86">
        <v>0.11</v>
      </c>
      <c r="I139" s="40">
        <v>0.19</v>
      </c>
      <c r="J139" s="216"/>
      <c r="K139" s="17" t="str">
        <f t="shared" si="83"/>
        <v>Je ne connais pas les personnes qui effectuent le suivi  de contacts dans ma communauté</v>
      </c>
      <c r="L139" s="17">
        <f t="shared" si="84"/>
        <v>0.19277108433734941</v>
      </c>
      <c r="M139" s="17">
        <f t="shared" si="85"/>
        <v>7.2771084337349412E-2</v>
      </c>
      <c r="N139" s="17">
        <f t="shared" si="86"/>
        <v>7.2289156626506035E-3</v>
      </c>
      <c r="O139" s="18">
        <f t="shared" si="87"/>
        <v>0.16279069767441862</v>
      </c>
      <c r="P139" s="18">
        <f t="shared" si="88"/>
        <v>5.2790697674418616E-2</v>
      </c>
      <c r="Q139" s="18">
        <f t="shared" si="80"/>
        <v>2.7209302325581386E-2</v>
      </c>
    </row>
    <row r="140" spans="1:17" s="62" customFormat="1" ht="27" thickBot="1">
      <c r="A140" s="84" t="s">
        <v>379</v>
      </c>
      <c r="B140" s="92">
        <v>9</v>
      </c>
      <c r="C140" s="86">
        <f t="shared" si="81"/>
        <v>0.10843373493975904</v>
      </c>
      <c r="D140" s="86">
        <v>0.05</v>
      </c>
      <c r="E140" s="86">
        <v>0.12</v>
      </c>
      <c r="F140" s="92">
        <v>2</v>
      </c>
      <c r="G140" s="86">
        <f t="shared" si="82"/>
        <v>2.3255813953488372E-2</v>
      </c>
      <c r="H140" s="86">
        <v>0.01</v>
      </c>
      <c r="I140" s="40">
        <v>0.06</v>
      </c>
      <c r="J140" s="216"/>
      <c r="K140" s="17" t="str">
        <f t="shared" si="83"/>
        <v>Les personnes qui effectuent le suivi de contacts dans ma de contacts propagent la maladie</v>
      </c>
      <c r="L140" s="17">
        <f t="shared" si="84"/>
        <v>0.10843373493975904</v>
      </c>
      <c r="M140" s="17">
        <f t="shared" si="85"/>
        <v>5.8433734939759036E-2</v>
      </c>
      <c r="N140" s="17">
        <f t="shared" si="86"/>
        <v>1.1566265060240957E-2</v>
      </c>
      <c r="O140" s="18">
        <f t="shared" si="87"/>
        <v>2.3255813953488372E-2</v>
      </c>
      <c r="P140" s="18">
        <f t="shared" si="88"/>
        <v>1.3255813953488372E-2</v>
      </c>
      <c r="Q140" s="18">
        <f t="shared" si="80"/>
        <v>3.6744186046511626E-2</v>
      </c>
    </row>
    <row r="141" spans="1:17" s="62" customFormat="1" ht="39.950000000000003" thickBot="1">
      <c r="A141" s="84" t="s">
        <v>380</v>
      </c>
      <c r="B141" s="92">
        <v>10</v>
      </c>
      <c r="C141" s="86">
        <f t="shared" si="81"/>
        <v>0.12048192771084337</v>
      </c>
      <c r="D141" s="86">
        <v>7.0000000000000007E-2</v>
      </c>
      <c r="E141" s="86">
        <v>0.15</v>
      </c>
      <c r="F141" s="92">
        <v>16</v>
      </c>
      <c r="G141" s="86">
        <f t="shared" si="82"/>
        <v>0.18604651162790697</v>
      </c>
      <c r="H141" s="86">
        <v>0.17</v>
      </c>
      <c r="I141" s="40">
        <v>0.24</v>
      </c>
      <c r="J141" s="216"/>
      <c r="K141" s="17" t="str">
        <f t="shared" si="83"/>
        <v>Les personnes qui effectuent le suivi de contacts dans ma de contacts essaient de gagner de l’argent grâce à l’intervention</v>
      </c>
      <c r="L141" s="17">
        <f t="shared" si="84"/>
        <v>0.12048192771084337</v>
      </c>
      <c r="M141" s="17">
        <f t="shared" si="85"/>
        <v>5.0481927710843366E-2</v>
      </c>
      <c r="N141" s="17">
        <f t="shared" si="86"/>
        <v>2.9518072289156622E-2</v>
      </c>
      <c r="O141" s="18">
        <f t="shared" si="87"/>
        <v>0.18604651162790697</v>
      </c>
      <c r="P141" s="18">
        <f t="shared" si="88"/>
        <v>1.6046511627906962E-2</v>
      </c>
      <c r="Q141" s="18">
        <f t="shared" si="80"/>
        <v>5.3953488372093017E-2</v>
      </c>
    </row>
    <row r="142" spans="1:17" s="62" customFormat="1" ht="39.950000000000003" thickBot="1">
      <c r="A142" s="84" t="s">
        <v>381</v>
      </c>
      <c r="B142" s="92">
        <v>5</v>
      </c>
      <c r="C142" s="86">
        <f t="shared" si="81"/>
        <v>6.0240963855421686E-2</v>
      </c>
      <c r="D142" s="86">
        <v>0.03</v>
      </c>
      <c r="E142" s="86">
        <v>7.0000000000000007E-2</v>
      </c>
      <c r="F142" s="92">
        <v>19</v>
      </c>
      <c r="G142" s="86">
        <f t="shared" si="82"/>
        <v>0.22093023255813954</v>
      </c>
      <c r="H142" s="86">
        <v>0.21</v>
      </c>
      <c r="I142" s="40">
        <v>0.26</v>
      </c>
      <c r="J142" s="216"/>
      <c r="K142" s="17" t="str">
        <f t="shared" si="83"/>
        <v>Je ne sais pas ce que les personnes en charge de suivi de contacts dans ma de contacts feraient avec ces informations</v>
      </c>
      <c r="L142" s="17">
        <f t="shared" si="84"/>
        <v>6.0240963855421686E-2</v>
      </c>
      <c r="M142" s="17">
        <f t="shared" si="85"/>
        <v>3.0240963855421688E-2</v>
      </c>
      <c r="N142" s="17">
        <f t="shared" si="86"/>
        <v>9.7590361445783202E-3</v>
      </c>
      <c r="O142" s="18">
        <f t="shared" si="87"/>
        <v>0.22093023255813954</v>
      </c>
      <c r="P142" s="18">
        <f t="shared" si="88"/>
        <v>1.0930232558139547E-2</v>
      </c>
      <c r="Q142" s="18">
        <f t="shared" si="80"/>
        <v>3.906976744186047E-2</v>
      </c>
    </row>
    <row r="143" spans="1:17" s="62" customFormat="1" ht="15" thickBot="1">
      <c r="A143" s="86" t="s">
        <v>351</v>
      </c>
      <c r="B143" s="92">
        <v>2</v>
      </c>
      <c r="C143" s="86">
        <f t="shared" si="81"/>
        <v>2.4096385542168676E-2</v>
      </c>
      <c r="D143" s="86">
        <v>0.01</v>
      </c>
      <c r="E143" s="86">
        <v>7.0000000000000007E-2</v>
      </c>
      <c r="F143" s="92">
        <v>1</v>
      </c>
      <c r="G143" s="86">
        <f t="shared" si="82"/>
        <v>1.1627906976744186E-2</v>
      </c>
      <c r="H143" s="86">
        <v>0.01</v>
      </c>
      <c r="I143" s="40">
        <v>0.09</v>
      </c>
      <c r="J143" s="216"/>
      <c r="K143" s="17" t="str">
        <f t="shared" si="83"/>
        <v>Autre (préciser)</v>
      </c>
      <c r="L143" s="17">
        <f t="shared" si="84"/>
        <v>2.4096385542168676E-2</v>
      </c>
      <c r="M143" s="17">
        <f t="shared" si="85"/>
        <v>1.4096385542168676E-2</v>
      </c>
      <c r="N143" s="17">
        <f t="shared" si="86"/>
        <v>4.5903614457831331E-2</v>
      </c>
      <c r="O143" s="18">
        <f t="shared" si="87"/>
        <v>1.1627906976744186E-2</v>
      </c>
      <c r="P143" s="18">
        <f t="shared" si="88"/>
        <v>1.6279069767441857E-3</v>
      </c>
      <c r="Q143" s="18">
        <f t="shared" si="80"/>
        <v>7.8372093023255818E-2</v>
      </c>
    </row>
    <row r="144" spans="1:17" s="62" customFormat="1" ht="15" thickBot="1">
      <c r="A144" s="92" t="s">
        <v>213</v>
      </c>
      <c r="B144" s="92">
        <v>1</v>
      </c>
      <c r="C144" s="86">
        <f t="shared" si="81"/>
        <v>1.2048192771084338E-2</v>
      </c>
      <c r="D144" s="86">
        <v>0.01</v>
      </c>
      <c r="E144" s="86">
        <v>0.05</v>
      </c>
      <c r="F144" s="92">
        <v>4</v>
      </c>
      <c r="G144" s="86">
        <f t="shared" si="82"/>
        <v>4.6511627906976744E-2</v>
      </c>
      <c r="H144" s="86">
        <v>0.01</v>
      </c>
      <c r="I144" s="40">
        <v>0.06</v>
      </c>
      <c r="J144" s="216" t="s">
        <v>158</v>
      </c>
      <c r="K144" s="17" t="str">
        <f t="shared" si="83"/>
        <v>Je ne sais pas</v>
      </c>
      <c r="L144" s="17">
        <f t="shared" si="84"/>
        <v>1.2048192771084338E-2</v>
      </c>
      <c r="M144" s="17">
        <f t="shared" si="85"/>
        <v>2.0481927710843378E-3</v>
      </c>
      <c r="N144" s="17">
        <f t="shared" si="86"/>
        <v>3.7951807228915668E-2</v>
      </c>
      <c r="O144" s="18">
        <f t="shared" si="87"/>
        <v>4.6511627906976744E-2</v>
      </c>
      <c r="P144" s="18">
        <f t="shared" si="88"/>
        <v>3.6511627906976742E-2</v>
      </c>
      <c r="Q144" s="18">
        <f t="shared" si="80"/>
        <v>1.3488372093023254E-2</v>
      </c>
    </row>
    <row r="145" spans="1:17" s="62" customFormat="1" ht="15" thickBot="1">
      <c r="A145" s="40" t="s">
        <v>159</v>
      </c>
      <c r="B145" s="23">
        <f>SUM(B137:B144)</f>
        <v>83</v>
      </c>
      <c r="C145" s="40"/>
      <c r="D145" s="42"/>
      <c r="E145" s="42"/>
      <c r="F145" s="41">
        <f>SUM(F137:F144)</f>
        <v>86</v>
      </c>
      <c r="G145" s="40"/>
      <c r="H145" s="42"/>
      <c r="I145" s="42"/>
      <c r="J145" s="54">
        <f>B145+F145</f>
        <v>169</v>
      </c>
      <c r="K145" s="37" t="s">
        <v>159</v>
      </c>
      <c r="L145" s="17">
        <f>SUM(L137:L144)</f>
        <v>0.99999999999999989</v>
      </c>
      <c r="M145" s="17"/>
      <c r="N145" s="36"/>
      <c r="O145" s="18">
        <f>SUM(O137:O144)</f>
        <v>1.0000000000000002</v>
      </c>
      <c r="P145" s="18"/>
      <c r="Q145" s="18"/>
    </row>
  </sheetData>
  <mergeCells count="30">
    <mergeCell ref="L135:N135"/>
    <mergeCell ref="O135:Q135"/>
    <mergeCell ref="B136:C136"/>
    <mergeCell ref="F136:G136"/>
    <mergeCell ref="L110:N110"/>
    <mergeCell ref="O110:Q110"/>
    <mergeCell ref="B111:C111"/>
    <mergeCell ref="F111:G111"/>
    <mergeCell ref="B126:C126"/>
    <mergeCell ref="F126:G126"/>
    <mergeCell ref="B49:C49"/>
    <mergeCell ref="F49:G49"/>
    <mergeCell ref="L67:N67"/>
    <mergeCell ref="O67:Q67"/>
    <mergeCell ref="B68:C68"/>
    <mergeCell ref="F68:G68"/>
    <mergeCell ref="B9:C9"/>
    <mergeCell ref="F9:G9"/>
    <mergeCell ref="B19:C19"/>
    <mergeCell ref="F19:G19"/>
    <mergeCell ref="B39:C39"/>
    <mergeCell ref="F39:G39"/>
    <mergeCell ref="B29:C29"/>
    <mergeCell ref="F29:G29"/>
    <mergeCell ref="L84:N84"/>
    <mergeCell ref="O84:Q84"/>
    <mergeCell ref="B85:C85"/>
    <mergeCell ref="F85:G85"/>
    <mergeCell ref="B101:C101"/>
    <mergeCell ref="F101:G10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C99E3-0C01-49A5-8C38-19354A7C4D19}">
  <dimension ref="A1:R147"/>
  <sheetViews>
    <sheetView zoomScale="90" zoomScaleNormal="90" workbookViewId="0">
      <selection activeCell="AF131" sqref="AF131"/>
    </sheetView>
  </sheetViews>
  <sheetFormatPr defaultColWidth="9.140625" defaultRowHeight="14.45"/>
  <cols>
    <col min="1" max="1" width="41.5703125" style="62" customWidth="1"/>
    <col min="2" max="2" width="9.140625" style="62"/>
    <col min="3" max="3" width="12" style="62" bestFit="1" customWidth="1"/>
    <col min="4" max="4" width="11.5703125" style="62" bestFit="1" customWidth="1"/>
    <col min="5" max="5" width="13.42578125" style="62" bestFit="1" customWidth="1"/>
    <col min="6" max="6" width="13.5703125" style="62" bestFit="1" customWidth="1"/>
    <col min="7" max="10" width="9.140625" style="62"/>
    <col min="11" max="11" width="39.140625" style="62" customWidth="1"/>
    <col min="12" max="16384" width="9.140625" style="62"/>
  </cols>
  <sheetData>
    <row r="1" spans="1:17" ht="30">
      <c r="A1" s="1" t="s">
        <v>382</v>
      </c>
      <c r="B1" s="216"/>
      <c r="C1" s="216"/>
      <c r="D1" s="216"/>
      <c r="E1" s="216"/>
      <c r="F1" s="216"/>
      <c r="G1" s="216"/>
      <c r="H1" s="216"/>
      <c r="I1" s="216"/>
      <c r="J1" s="216"/>
      <c r="K1" s="216"/>
      <c r="L1" s="216"/>
      <c r="M1" s="216"/>
      <c r="N1" s="216"/>
      <c r="O1" s="216"/>
      <c r="P1" s="216"/>
      <c r="Q1" s="216"/>
    </row>
    <row r="2" spans="1:17">
      <c r="A2" s="3"/>
      <c r="B2" s="3"/>
      <c r="C2" s="3"/>
      <c r="D2" s="3"/>
      <c r="E2" s="3"/>
      <c r="F2" s="3"/>
      <c r="G2" s="3"/>
      <c r="H2" s="216"/>
      <c r="I2" s="216"/>
      <c r="J2" s="216"/>
      <c r="K2" s="216"/>
      <c r="L2" s="216"/>
      <c r="M2" s="216"/>
      <c r="N2" s="216"/>
      <c r="O2" s="216"/>
      <c r="P2" s="216"/>
      <c r="Q2" s="216"/>
    </row>
    <row r="4" spans="1:17" ht="45" customHeight="1">
      <c r="A4" s="4" t="s">
        <v>383</v>
      </c>
      <c r="B4" s="216"/>
      <c r="C4" s="216"/>
      <c r="D4" s="216"/>
      <c r="E4" s="216"/>
      <c r="F4" s="216"/>
      <c r="G4" s="216"/>
      <c r="H4" s="216"/>
      <c r="I4" s="216"/>
      <c r="J4" s="216"/>
      <c r="K4" s="216"/>
      <c r="L4" s="216"/>
      <c r="M4" s="216"/>
      <c r="N4" s="216"/>
      <c r="O4" s="216"/>
      <c r="P4" s="216"/>
      <c r="Q4" s="216"/>
    </row>
    <row r="5" spans="1:17">
      <c r="A5" s="67" t="s">
        <v>384</v>
      </c>
      <c r="B5" s="216"/>
      <c r="C5" s="216"/>
      <c r="D5" s="216"/>
      <c r="E5" s="216"/>
      <c r="F5" s="216"/>
      <c r="G5" s="216"/>
      <c r="H5" s="216"/>
      <c r="I5" s="216"/>
      <c r="J5" s="216"/>
      <c r="K5" s="216"/>
      <c r="L5" s="216"/>
      <c r="M5" s="216"/>
      <c r="N5" s="216"/>
      <c r="O5" s="216"/>
      <c r="P5" s="216"/>
      <c r="Q5" s="216"/>
    </row>
    <row r="6" spans="1:17">
      <c r="A6" s="5" t="s">
        <v>385</v>
      </c>
      <c r="B6" s="216"/>
      <c r="C6" s="216"/>
      <c r="D6" s="216"/>
      <c r="E6" s="216"/>
      <c r="F6" s="216"/>
      <c r="G6" s="216"/>
      <c r="H6" s="216"/>
      <c r="I6" s="216"/>
      <c r="J6" s="216"/>
      <c r="K6" s="216"/>
      <c r="L6" s="216"/>
      <c r="M6" s="216"/>
      <c r="N6" s="216"/>
      <c r="O6" s="216"/>
      <c r="P6" s="216"/>
      <c r="Q6" s="216"/>
    </row>
    <row r="7" spans="1:17" ht="15" thickBot="1">
      <c r="A7" s="216"/>
      <c r="B7" s="216"/>
      <c r="C7" s="216"/>
      <c r="D7" s="216"/>
      <c r="E7" s="216"/>
      <c r="F7" s="216"/>
      <c r="G7" s="216"/>
      <c r="H7" s="216"/>
      <c r="I7" s="216"/>
      <c r="J7" s="216"/>
      <c r="K7" s="7"/>
      <c r="L7" s="212" t="s">
        <v>147</v>
      </c>
      <c r="M7" s="212"/>
      <c r="N7" s="25"/>
      <c r="O7" s="213" t="s">
        <v>148</v>
      </c>
      <c r="P7" s="213"/>
      <c r="Q7" s="213"/>
    </row>
    <row r="8" spans="1:17" ht="15" customHeight="1" thickBot="1">
      <c r="A8" s="99" t="s">
        <v>149</v>
      </c>
      <c r="B8" s="219" t="s">
        <v>163</v>
      </c>
      <c r="C8" s="219"/>
      <c r="D8" s="99" t="s">
        <v>150</v>
      </c>
      <c r="E8" s="99" t="s">
        <v>151</v>
      </c>
      <c r="F8" s="219" t="s">
        <v>164</v>
      </c>
      <c r="G8" s="219"/>
      <c r="H8" s="99" t="s">
        <v>150</v>
      </c>
      <c r="I8" s="99" t="s">
        <v>151</v>
      </c>
      <c r="J8" s="216"/>
      <c r="K8" s="212" t="s">
        <v>149</v>
      </c>
      <c r="L8" s="11" t="str">
        <f>_xlfn.CONCAT("Homme", " ", "(N=", B12, ")")</f>
        <v>Homme (N=253)</v>
      </c>
      <c r="M8" s="212" t="s">
        <v>152</v>
      </c>
      <c r="N8" s="25" t="s">
        <v>153</v>
      </c>
      <c r="O8" s="12" t="str">
        <f>_xlfn.CONCAT("Femme", " ", "(N=", F12, ")")</f>
        <v>Femme (N=247)</v>
      </c>
      <c r="P8" s="213" t="s">
        <v>152</v>
      </c>
      <c r="Q8" s="213" t="s">
        <v>153</v>
      </c>
    </row>
    <row r="9" spans="1:17" ht="15" thickBot="1">
      <c r="A9" s="85" t="s">
        <v>211</v>
      </c>
      <c r="B9" s="94">
        <v>150</v>
      </c>
      <c r="C9" s="93">
        <f>B9/$B$12</f>
        <v>0.59288537549407117</v>
      </c>
      <c r="D9" s="93">
        <v>0.52</v>
      </c>
      <c r="E9" s="93">
        <v>0.6</v>
      </c>
      <c r="F9" s="85">
        <v>125</v>
      </c>
      <c r="G9" s="93">
        <f>F9/$F$12</f>
        <v>0.50607287449392713</v>
      </c>
      <c r="H9" s="93">
        <v>0.49</v>
      </c>
      <c r="I9" s="93">
        <v>0.53</v>
      </c>
      <c r="J9" s="216"/>
      <c r="K9" s="35" t="s">
        <v>211</v>
      </c>
      <c r="L9" s="17">
        <f>C9</f>
        <v>0.59288537549407117</v>
      </c>
      <c r="M9" s="17">
        <f>C9-D9</f>
        <v>7.2885375494071147E-2</v>
      </c>
      <c r="N9" s="36">
        <f>E9-C9</f>
        <v>7.1146245059288127E-3</v>
      </c>
      <c r="O9" s="18">
        <f t="shared" ref="O9:O11" si="0">G9</f>
        <v>0.50607287449392713</v>
      </c>
      <c r="P9" s="18">
        <f>G9-H9</f>
        <v>1.6072874493927136E-2</v>
      </c>
      <c r="Q9" s="18">
        <f>I9-G9</f>
        <v>2.3927125506072899E-2</v>
      </c>
    </row>
    <row r="10" spans="1:17" ht="15" thickBot="1">
      <c r="A10" s="85" t="s">
        <v>212</v>
      </c>
      <c r="B10" s="94">
        <v>64</v>
      </c>
      <c r="C10" s="93">
        <f t="shared" ref="C10:C11" si="1">B10/$B$12</f>
        <v>0.25296442687747034</v>
      </c>
      <c r="D10" s="93">
        <v>0.22</v>
      </c>
      <c r="E10" s="93">
        <v>0.31</v>
      </c>
      <c r="F10" s="85">
        <v>100</v>
      </c>
      <c r="G10" s="93">
        <f t="shared" ref="G10:G11" si="2">F10/$F$12</f>
        <v>0.40485829959514169</v>
      </c>
      <c r="H10" s="93">
        <v>0.37</v>
      </c>
      <c r="I10" s="93">
        <v>0.41</v>
      </c>
      <c r="J10" s="216"/>
      <c r="K10" s="35" t="s">
        <v>212</v>
      </c>
      <c r="L10" s="17">
        <f t="shared" ref="L10:L11" si="3">C10</f>
        <v>0.25296442687747034</v>
      </c>
      <c r="M10" s="17">
        <f t="shared" ref="M10:M11" si="4">C10-D10</f>
        <v>3.2964426877470338E-2</v>
      </c>
      <c r="N10" s="36">
        <f t="shared" ref="N10:N11" si="5">E10-C10</f>
        <v>5.7035573122529659E-2</v>
      </c>
      <c r="O10" s="18">
        <f t="shared" si="0"/>
        <v>0.40485829959514169</v>
      </c>
      <c r="P10" s="18">
        <f t="shared" ref="P10:P11" si="6">G10-H10</f>
        <v>3.4858299595141695E-2</v>
      </c>
      <c r="Q10" s="18">
        <f t="shared" ref="Q10:Q11" si="7">I10-G10</f>
        <v>5.1417004048582848E-3</v>
      </c>
    </row>
    <row r="11" spans="1:17" ht="15" thickBot="1">
      <c r="A11" s="92" t="s">
        <v>213</v>
      </c>
      <c r="B11" s="94">
        <v>39</v>
      </c>
      <c r="C11" s="93">
        <f t="shared" si="1"/>
        <v>0.1541501976284585</v>
      </c>
      <c r="D11" s="93">
        <v>0.11</v>
      </c>
      <c r="E11" s="93">
        <v>0.16</v>
      </c>
      <c r="F11" s="85">
        <v>22</v>
      </c>
      <c r="G11" s="93">
        <f t="shared" si="2"/>
        <v>8.9068825910931168E-2</v>
      </c>
      <c r="H11" s="93">
        <v>7.0000000000000007E-2</v>
      </c>
      <c r="I11" s="93">
        <v>0.12</v>
      </c>
      <c r="J11" s="44" t="s">
        <v>214</v>
      </c>
      <c r="K11" s="35" t="str">
        <f>A11</f>
        <v>Je ne sais pas</v>
      </c>
      <c r="L11" s="17">
        <f t="shared" si="3"/>
        <v>0.1541501976284585</v>
      </c>
      <c r="M11" s="17">
        <f t="shared" si="4"/>
        <v>4.4150197628458496E-2</v>
      </c>
      <c r="N11" s="36">
        <f t="shared" si="5"/>
        <v>5.8498023715415071E-3</v>
      </c>
      <c r="O11" s="18">
        <f t="shared" si="0"/>
        <v>8.9068825910931168E-2</v>
      </c>
      <c r="P11" s="18">
        <f t="shared" si="6"/>
        <v>1.9068825910931161E-2</v>
      </c>
      <c r="Q11" s="18">
        <f t="shared" si="7"/>
        <v>3.0931174089068827E-2</v>
      </c>
    </row>
    <row r="12" spans="1:17" ht="15" thickBot="1">
      <c r="A12" s="115" t="s">
        <v>159</v>
      </c>
      <c r="B12" s="94">
        <f>SUM(B9:B11)</f>
        <v>253</v>
      </c>
      <c r="C12" s="100"/>
      <c r="D12" s="100"/>
      <c r="E12" s="100"/>
      <c r="F12" s="94">
        <f>SUM(F9:F11)</f>
        <v>247</v>
      </c>
      <c r="G12" s="100"/>
      <c r="H12" s="85"/>
      <c r="I12" s="100"/>
      <c r="J12" s="216">
        <f>SUM(B12+F12)</f>
        <v>500</v>
      </c>
      <c r="K12" s="37" t="s">
        <v>159</v>
      </c>
      <c r="L12" s="17">
        <f>SUM(L9:L11)</f>
        <v>1</v>
      </c>
      <c r="M12" s="17"/>
      <c r="N12" s="36"/>
      <c r="O12" s="18">
        <f>SUM(O9:O11)</f>
        <v>1</v>
      </c>
      <c r="P12" s="18"/>
      <c r="Q12" s="18"/>
    </row>
    <row r="14" spans="1:17" ht="45" customHeight="1">
      <c r="A14" s="4" t="s">
        <v>386</v>
      </c>
      <c r="B14" s="216"/>
      <c r="C14" s="216"/>
      <c r="D14" s="216"/>
      <c r="E14" s="216"/>
      <c r="F14" s="216"/>
      <c r="G14" s="216"/>
      <c r="H14" s="216"/>
      <c r="I14" s="216"/>
      <c r="J14" s="216"/>
      <c r="K14" s="216"/>
      <c r="L14" s="216"/>
      <c r="M14" s="216"/>
      <c r="N14" s="216"/>
      <c r="O14" s="216"/>
      <c r="P14" s="216"/>
      <c r="Q14" s="216"/>
    </row>
    <row r="15" spans="1:17">
      <c r="A15" s="68" t="s">
        <v>387</v>
      </c>
      <c r="B15" s="216"/>
      <c r="C15" s="216"/>
      <c r="D15" s="216"/>
      <c r="E15" s="216"/>
      <c r="F15" s="216"/>
      <c r="G15" s="216"/>
      <c r="H15" s="216"/>
      <c r="I15" s="216"/>
      <c r="J15" s="216"/>
      <c r="K15" s="216"/>
      <c r="L15" s="216"/>
      <c r="M15" s="216"/>
      <c r="N15" s="216"/>
      <c r="O15" s="216"/>
      <c r="P15" s="216"/>
      <c r="Q15" s="216"/>
    </row>
    <row r="16" spans="1:17">
      <c r="A16" s="5" t="s">
        <v>388</v>
      </c>
      <c r="B16" s="216"/>
      <c r="C16" s="216"/>
      <c r="D16" s="216"/>
      <c r="E16" s="216"/>
      <c r="F16" s="216"/>
      <c r="G16" s="216"/>
      <c r="H16" s="216"/>
      <c r="I16" s="216"/>
      <c r="J16" s="216"/>
      <c r="K16" s="216"/>
      <c r="L16" s="216"/>
      <c r="M16" s="216"/>
      <c r="N16" s="216"/>
      <c r="O16" s="216"/>
      <c r="P16" s="216"/>
      <c r="Q16" s="216"/>
    </row>
    <row r="17" spans="1:17" ht="15" thickBot="1">
      <c r="A17" s="216"/>
      <c r="B17" s="216"/>
      <c r="C17" s="216"/>
      <c r="D17" s="216"/>
      <c r="E17" s="216"/>
      <c r="F17" s="216"/>
      <c r="G17" s="216"/>
      <c r="H17" s="216"/>
      <c r="I17" s="216"/>
      <c r="J17" s="216"/>
      <c r="K17" s="7"/>
      <c r="L17" s="212" t="s">
        <v>147</v>
      </c>
      <c r="M17" s="212"/>
      <c r="N17" s="25"/>
      <c r="O17" s="213" t="s">
        <v>148</v>
      </c>
      <c r="P17" s="213"/>
      <c r="Q17" s="213"/>
    </row>
    <row r="18" spans="1:17" ht="15" customHeight="1" thickBot="1">
      <c r="A18" s="99" t="s">
        <v>149</v>
      </c>
      <c r="B18" s="219" t="s">
        <v>163</v>
      </c>
      <c r="C18" s="219"/>
      <c r="D18" s="99" t="s">
        <v>150</v>
      </c>
      <c r="E18" s="99" t="s">
        <v>151</v>
      </c>
      <c r="F18" s="219" t="s">
        <v>164</v>
      </c>
      <c r="G18" s="219"/>
      <c r="H18" s="99" t="s">
        <v>150</v>
      </c>
      <c r="I18" s="99" t="s">
        <v>151</v>
      </c>
      <c r="J18" s="216"/>
      <c r="K18" s="212" t="s">
        <v>149</v>
      </c>
      <c r="L18" s="11" t="str">
        <f>_xlfn.CONCAT("Homme", " ", "(N=", B22, ")")</f>
        <v>Homme (N=150)</v>
      </c>
      <c r="M18" s="212" t="s">
        <v>152</v>
      </c>
      <c r="N18" s="25" t="s">
        <v>153</v>
      </c>
      <c r="O18" s="12" t="str">
        <f>_xlfn.CONCAT("Femme", " ", "(N=", F22, ")")</f>
        <v>Femme (N=125)</v>
      </c>
      <c r="P18" s="213" t="s">
        <v>152</v>
      </c>
      <c r="Q18" s="213" t="s">
        <v>153</v>
      </c>
    </row>
    <row r="19" spans="1:17" ht="15" thickBot="1">
      <c r="A19" s="85" t="s">
        <v>211</v>
      </c>
      <c r="B19" s="94">
        <v>89</v>
      </c>
      <c r="C19" s="93">
        <f>B19/$B$22</f>
        <v>0.59333333333333338</v>
      </c>
      <c r="D19" s="93">
        <v>0.52</v>
      </c>
      <c r="E19" s="93">
        <v>0.63</v>
      </c>
      <c r="F19" s="85">
        <v>72</v>
      </c>
      <c r="G19" s="93">
        <f>F19/$F$22</f>
        <v>0.57599999999999996</v>
      </c>
      <c r="H19" s="93">
        <v>0.54</v>
      </c>
      <c r="I19" s="93">
        <v>0.6</v>
      </c>
      <c r="J19" s="216"/>
      <c r="K19" s="35" t="s">
        <v>211</v>
      </c>
      <c r="L19" s="17">
        <f>C19</f>
        <v>0.59333333333333338</v>
      </c>
      <c r="M19" s="17">
        <f>C19-D19</f>
        <v>7.3333333333333361E-2</v>
      </c>
      <c r="N19" s="36">
        <f>E19-C19</f>
        <v>3.6666666666666625E-2</v>
      </c>
      <c r="O19" s="18">
        <f t="shared" ref="O19:O21" si="8">G19</f>
        <v>0.57599999999999996</v>
      </c>
      <c r="P19" s="18">
        <f>G19-H19</f>
        <v>3.5999999999999921E-2</v>
      </c>
      <c r="Q19" s="18">
        <f>I19-G19</f>
        <v>2.4000000000000021E-2</v>
      </c>
    </row>
    <row r="20" spans="1:17" ht="15" thickBot="1">
      <c r="A20" s="85" t="s">
        <v>212</v>
      </c>
      <c r="B20" s="94">
        <v>42</v>
      </c>
      <c r="C20" s="93">
        <f t="shared" ref="C20:C21" si="9">B20/$B$22</f>
        <v>0.28000000000000003</v>
      </c>
      <c r="D20" s="93">
        <v>0.22</v>
      </c>
      <c r="E20" s="93">
        <v>0.3</v>
      </c>
      <c r="F20" s="85">
        <v>45</v>
      </c>
      <c r="G20" s="93">
        <f t="shared" ref="G20:G21" si="10">F20/$F$22</f>
        <v>0.36</v>
      </c>
      <c r="H20" s="93">
        <v>0.31</v>
      </c>
      <c r="I20" s="93">
        <v>0.4</v>
      </c>
      <c r="J20" s="216"/>
      <c r="K20" s="35" t="s">
        <v>212</v>
      </c>
      <c r="L20" s="17">
        <f t="shared" ref="L20:L21" si="11">C20</f>
        <v>0.28000000000000003</v>
      </c>
      <c r="M20" s="17">
        <f t="shared" ref="M20:M21" si="12">C20-D20</f>
        <v>6.0000000000000026E-2</v>
      </c>
      <c r="N20" s="36">
        <f t="shared" ref="N20:N21" si="13">E20-C20</f>
        <v>1.9999999999999962E-2</v>
      </c>
      <c r="O20" s="18">
        <f t="shared" si="8"/>
        <v>0.36</v>
      </c>
      <c r="P20" s="18">
        <f t="shared" ref="P20:P21" si="14">G20-H20</f>
        <v>4.9999999999999989E-2</v>
      </c>
      <c r="Q20" s="18">
        <f t="shared" ref="Q20:Q21" si="15">I20-G20</f>
        <v>4.0000000000000036E-2</v>
      </c>
    </row>
    <row r="21" spans="1:17" ht="15" thickBot="1">
      <c r="A21" s="92" t="s">
        <v>213</v>
      </c>
      <c r="B21" s="94">
        <v>19</v>
      </c>
      <c r="C21" s="93">
        <f t="shared" si="9"/>
        <v>0.12666666666666668</v>
      </c>
      <c r="D21" s="93">
        <v>0.12</v>
      </c>
      <c r="E21" s="93">
        <v>0.16</v>
      </c>
      <c r="F21" s="85">
        <v>8</v>
      </c>
      <c r="G21" s="93">
        <f t="shared" si="10"/>
        <v>6.4000000000000001E-2</v>
      </c>
      <c r="H21" s="93">
        <v>0.04</v>
      </c>
      <c r="I21" s="93">
        <v>0.09</v>
      </c>
      <c r="J21" s="44" t="s">
        <v>214</v>
      </c>
      <c r="K21" s="35" t="str">
        <f>A21</f>
        <v>Je ne sais pas</v>
      </c>
      <c r="L21" s="17">
        <f t="shared" si="11"/>
        <v>0.12666666666666668</v>
      </c>
      <c r="M21" s="17">
        <f t="shared" si="12"/>
        <v>6.6666666666666818E-3</v>
      </c>
      <c r="N21" s="36">
        <f t="shared" si="13"/>
        <v>3.3333333333333326E-2</v>
      </c>
      <c r="O21" s="18">
        <f t="shared" si="8"/>
        <v>6.4000000000000001E-2</v>
      </c>
      <c r="P21" s="18">
        <f t="shared" si="14"/>
        <v>2.4E-2</v>
      </c>
      <c r="Q21" s="18">
        <f t="shared" si="15"/>
        <v>2.5999999999999995E-2</v>
      </c>
    </row>
    <row r="22" spans="1:17" ht="15" thickBot="1">
      <c r="A22" s="115" t="s">
        <v>159</v>
      </c>
      <c r="B22" s="94">
        <f>SUM(B19:B21)</f>
        <v>150</v>
      </c>
      <c r="C22" s="100"/>
      <c r="D22" s="100"/>
      <c r="E22" s="100"/>
      <c r="F22" s="94">
        <f>SUM(F19:F21)</f>
        <v>125</v>
      </c>
      <c r="G22" s="100"/>
      <c r="H22" s="85"/>
      <c r="I22" s="100"/>
      <c r="J22" s="216">
        <f>SUM(B22+F22)</f>
        <v>275</v>
      </c>
      <c r="K22" s="37" t="s">
        <v>159</v>
      </c>
      <c r="L22" s="17">
        <f>SUM(L19:L21)</f>
        <v>1</v>
      </c>
      <c r="M22" s="17"/>
      <c r="N22" s="36"/>
      <c r="O22" s="18">
        <f>SUM(O19:O21)</f>
        <v>1</v>
      </c>
      <c r="P22" s="18"/>
      <c r="Q22" s="18"/>
    </row>
    <row r="24" spans="1:17" ht="45" customHeight="1">
      <c r="A24" s="4" t="s">
        <v>389</v>
      </c>
      <c r="B24" s="216"/>
      <c r="C24" s="216"/>
      <c r="D24" s="216"/>
      <c r="E24" s="216"/>
      <c r="F24" s="216"/>
      <c r="G24" s="216"/>
      <c r="H24" s="216"/>
      <c r="I24" s="216"/>
      <c r="J24" s="216"/>
      <c r="K24" s="216"/>
      <c r="L24" s="216"/>
      <c r="M24" s="216"/>
      <c r="N24" s="216"/>
      <c r="O24" s="216"/>
      <c r="P24" s="216"/>
      <c r="Q24" s="216"/>
    </row>
    <row r="25" spans="1:17">
      <c r="A25" s="61" t="s">
        <v>390</v>
      </c>
      <c r="B25" s="216"/>
      <c r="C25" s="216"/>
      <c r="D25" s="216"/>
      <c r="E25" s="216"/>
      <c r="F25" s="216"/>
      <c r="G25" s="216"/>
      <c r="H25" s="216"/>
      <c r="I25" s="216"/>
      <c r="J25" s="216"/>
      <c r="K25" s="216"/>
      <c r="L25" s="216"/>
      <c r="M25" s="216"/>
      <c r="N25" s="216"/>
      <c r="O25" s="216"/>
      <c r="P25" s="216"/>
      <c r="Q25" s="216"/>
    </row>
    <row r="26" spans="1:17">
      <c r="A26" s="5" t="s">
        <v>391</v>
      </c>
      <c r="B26" s="216"/>
      <c r="C26" s="216"/>
      <c r="D26" s="216"/>
      <c r="E26" s="216"/>
      <c r="F26" s="216"/>
      <c r="G26" s="216"/>
      <c r="H26" s="216"/>
      <c r="I26" s="216"/>
      <c r="J26" s="216"/>
      <c r="K26" s="216"/>
      <c r="L26" s="216"/>
      <c r="M26" s="216"/>
      <c r="N26" s="216"/>
      <c r="O26" s="216"/>
      <c r="P26" s="216"/>
      <c r="Q26" s="216"/>
    </row>
    <row r="27" spans="1:17" ht="15" thickBot="1">
      <c r="A27" s="216"/>
      <c r="B27" s="216"/>
      <c r="C27" s="216"/>
      <c r="D27" s="216"/>
      <c r="E27" s="216"/>
      <c r="F27" s="216"/>
      <c r="G27" s="216"/>
      <c r="H27" s="216"/>
      <c r="I27" s="216"/>
      <c r="J27" s="216"/>
      <c r="K27" s="7"/>
      <c r="L27" s="212" t="s">
        <v>147</v>
      </c>
      <c r="M27" s="212"/>
      <c r="N27" s="25"/>
      <c r="O27" s="213" t="s">
        <v>148</v>
      </c>
      <c r="P27" s="213"/>
      <c r="Q27" s="213"/>
    </row>
    <row r="28" spans="1:17" ht="15" customHeight="1" thickBot="1">
      <c r="A28" s="99" t="s">
        <v>149</v>
      </c>
      <c r="B28" s="219" t="s">
        <v>163</v>
      </c>
      <c r="C28" s="219"/>
      <c r="D28" s="99" t="s">
        <v>150</v>
      </c>
      <c r="E28" s="99" t="s">
        <v>151</v>
      </c>
      <c r="F28" s="219" t="s">
        <v>164</v>
      </c>
      <c r="G28" s="219"/>
      <c r="H28" s="99" t="s">
        <v>150</v>
      </c>
      <c r="I28" s="99" t="s">
        <v>151</v>
      </c>
      <c r="J28" s="216"/>
      <c r="K28" s="212" t="s">
        <v>149</v>
      </c>
      <c r="L28" s="11" t="str">
        <f>_xlfn.CONCAT("Homme", " ", "(N=", B32, ")")</f>
        <v>Homme (N=89)</v>
      </c>
      <c r="M28" s="212" t="s">
        <v>152</v>
      </c>
      <c r="N28" s="25" t="s">
        <v>153</v>
      </c>
      <c r="O28" s="12" t="str">
        <f>_xlfn.CONCAT("Femme", " ", "(N=", F32, ")")</f>
        <v>Femme (N=72)</v>
      </c>
      <c r="P28" s="213" t="s">
        <v>152</v>
      </c>
      <c r="Q28" s="213" t="s">
        <v>153</v>
      </c>
    </row>
    <row r="29" spans="1:17" ht="15" thickBot="1">
      <c r="A29" s="85" t="s">
        <v>211</v>
      </c>
      <c r="B29" s="94">
        <v>46</v>
      </c>
      <c r="C29" s="93">
        <f>B29/$B$32</f>
        <v>0.5168539325842697</v>
      </c>
      <c r="D29" s="93">
        <v>0.51</v>
      </c>
      <c r="E29" s="93">
        <v>0.55000000000000004</v>
      </c>
      <c r="F29" s="85">
        <v>48</v>
      </c>
      <c r="G29" s="93">
        <f>F29/$F$32</f>
        <v>0.66666666666666663</v>
      </c>
      <c r="H29" s="93">
        <v>0.64</v>
      </c>
      <c r="I29" s="93">
        <v>0.71</v>
      </c>
      <c r="J29" s="216"/>
      <c r="K29" s="35" t="s">
        <v>211</v>
      </c>
      <c r="L29" s="17">
        <f>C29</f>
        <v>0.5168539325842697</v>
      </c>
      <c r="M29" s="17">
        <f>C29-D29</f>
        <v>6.8539325842696952E-3</v>
      </c>
      <c r="N29" s="36">
        <f>E29-C29</f>
        <v>3.314606741573034E-2</v>
      </c>
      <c r="O29" s="18">
        <f t="shared" ref="O29:O31" si="16">G29</f>
        <v>0.66666666666666663</v>
      </c>
      <c r="P29" s="18">
        <f>G29-H29</f>
        <v>2.6666666666666616E-2</v>
      </c>
      <c r="Q29" s="18">
        <f>I29-G29</f>
        <v>4.3333333333333335E-2</v>
      </c>
    </row>
    <row r="30" spans="1:17" ht="15" thickBot="1">
      <c r="A30" s="85" t="s">
        <v>212</v>
      </c>
      <c r="B30" s="94">
        <v>30</v>
      </c>
      <c r="C30" s="93">
        <f t="shared" ref="C30:C31" si="17">B30/$B$32</f>
        <v>0.33707865168539325</v>
      </c>
      <c r="D30" s="93">
        <v>0.32</v>
      </c>
      <c r="E30" s="93">
        <v>0.36</v>
      </c>
      <c r="F30" s="85">
        <v>19</v>
      </c>
      <c r="G30" s="93">
        <f t="shared" ref="G30:G31" si="18">F30/$F$32</f>
        <v>0.2638888888888889</v>
      </c>
      <c r="H30" s="93">
        <v>0.22</v>
      </c>
      <c r="I30" s="93">
        <v>0.27</v>
      </c>
      <c r="J30" s="216"/>
      <c r="K30" s="35" t="s">
        <v>212</v>
      </c>
      <c r="L30" s="17">
        <f t="shared" ref="L30:L31" si="19">C30</f>
        <v>0.33707865168539325</v>
      </c>
      <c r="M30" s="17">
        <f t="shared" ref="M30:M31" si="20">C30-D30</f>
        <v>1.7078651685393242E-2</v>
      </c>
      <c r="N30" s="36">
        <f t="shared" ref="N30:N31" si="21">E30-C30</f>
        <v>2.2921348314606738E-2</v>
      </c>
      <c r="O30" s="18">
        <f t="shared" si="16"/>
        <v>0.2638888888888889</v>
      </c>
      <c r="P30" s="18">
        <f t="shared" ref="P30:P31" si="22">G30-H30</f>
        <v>4.3888888888888894E-2</v>
      </c>
      <c r="Q30" s="18">
        <f t="shared" ref="Q30:Q31" si="23">I30-G30</f>
        <v>6.1111111111111227E-3</v>
      </c>
    </row>
    <row r="31" spans="1:17" ht="15" thickBot="1">
      <c r="A31" s="92" t="s">
        <v>213</v>
      </c>
      <c r="B31" s="94">
        <v>13</v>
      </c>
      <c r="C31" s="93">
        <f t="shared" si="17"/>
        <v>0.14606741573033707</v>
      </c>
      <c r="D31" s="93">
        <v>0.13</v>
      </c>
      <c r="E31" s="93">
        <v>0.16</v>
      </c>
      <c r="F31" s="85">
        <v>5</v>
      </c>
      <c r="G31" s="93">
        <f t="shared" si="18"/>
        <v>6.9444444444444448E-2</v>
      </c>
      <c r="H31" s="93">
        <v>0.04</v>
      </c>
      <c r="I31" s="93">
        <v>0.1</v>
      </c>
      <c r="J31" s="44" t="s">
        <v>214</v>
      </c>
      <c r="K31" s="35" t="str">
        <f>A31</f>
        <v>Je ne sais pas</v>
      </c>
      <c r="L31" s="17">
        <f t="shared" si="19"/>
        <v>0.14606741573033707</v>
      </c>
      <c r="M31" s="17">
        <f t="shared" si="20"/>
        <v>1.606741573033707E-2</v>
      </c>
      <c r="N31" s="36">
        <f t="shared" si="21"/>
        <v>1.3932584269662929E-2</v>
      </c>
      <c r="O31" s="18">
        <f t="shared" si="16"/>
        <v>6.9444444444444448E-2</v>
      </c>
      <c r="P31" s="18">
        <f t="shared" si="22"/>
        <v>2.9444444444444447E-2</v>
      </c>
      <c r="Q31" s="18">
        <f t="shared" si="23"/>
        <v>3.0555555555555558E-2</v>
      </c>
    </row>
    <row r="32" spans="1:17" ht="15" thickBot="1">
      <c r="A32" s="115" t="s">
        <v>159</v>
      </c>
      <c r="B32" s="94">
        <f>SUM(B29:B31)</f>
        <v>89</v>
      </c>
      <c r="C32" s="100"/>
      <c r="D32" s="100"/>
      <c r="E32" s="100"/>
      <c r="F32" s="94">
        <f>SUM(F29:F31)</f>
        <v>72</v>
      </c>
      <c r="G32" s="100"/>
      <c r="H32" s="85"/>
      <c r="I32" s="100"/>
      <c r="J32" s="216">
        <f>SUM(B32+F32)</f>
        <v>161</v>
      </c>
      <c r="K32" s="37" t="s">
        <v>159</v>
      </c>
      <c r="L32" s="17">
        <f>SUM(L29:L31)</f>
        <v>1</v>
      </c>
      <c r="M32" s="17"/>
      <c r="N32" s="36"/>
      <c r="O32" s="18">
        <f>SUM(O29:O31)</f>
        <v>1</v>
      </c>
      <c r="P32" s="18"/>
      <c r="Q32" s="18"/>
    </row>
    <row r="34" spans="1:17" ht="45" customHeight="1">
      <c r="A34" s="4" t="s">
        <v>392</v>
      </c>
      <c r="B34" s="216"/>
      <c r="C34" s="216"/>
      <c r="D34" s="216"/>
      <c r="E34" s="216"/>
      <c r="F34" s="216"/>
      <c r="G34" s="216"/>
      <c r="H34" s="216"/>
      <c r="I34" s="216"/>
      <c r="J34" s="216"/>
      <c r="K34" s="216"/>
      <c r="L34" s="216"/>
      <c r="M34" s="216"/>
      <c r="N34" s="216"/>
      <c r="O34" s="216"/>
      <c r="P34" s="216"/>
      <c r="Q34" s="216"/>
    </row>
    <row r="35" spans="1:17">
      <c r="A35" s="61" t="s">
        <v>393</v>
      </c>
      <c r="B35" s="216"/>
      <c r="C35" s="216"/>
      <c r="D35" s="216"/>
      <c r="E35" s="216"/>
      <c r="F35" s="216"/>
      <c r="G35" s="216"/>
      <c r="H35" s="216"/>
      <c r="I35" s="216"/>
      <c r="J35" s="216"/>
      <c r="K35" s="216"/>
      <c r="L35" s="216"/>
      <c r="M35" s="216"/>
      <c r="N35" s="216"/>
      <c r="O35" s="216"/>
      <c r="P35" s="216"/>
      <c r="Q35" s="216"/>
    </row>
    <row r="36" spans="1:17">
      <c r="A36" s="5" t="s">
        <v>394</v>
      </c>
      <c r="B36" s="216"/>
      <c r="C36" s="216"/>
      <c r="D36" s="216"/>
      <c r="E36" s="216"/>
      <c r="F36" s="216"/>
      <c r="G36" s="216"/>
      <c r="H36" s="216"/>
      <c r="I36" s="216"/>
      <c r="J36" s="216"/>
      <c r="K36" s="216"/>
      <c r="L36" s="216"/>
      <c r="M36" s="216"/>
      <c r="N36" s="216"/>
      <c r="O36" s="216"/>
      <c r="P36" s="216"/>
      <c r="Q36" s="216"/>
    </row>
    <row r="37" spans="1:17" ht="15" thickBot="1">
      <c r="A37" s="216"/>
      <c r="B37" s="216"/>
      <c r="C37" s="216"/>
      <c r="D37" s="216"/>
      <c r="E37" s="216"/>
      <c r="F37" s="216"/>
      <c r="G37" s="216"/>
      <c r="H37" s="216"/>
      <c r="I37" s="216"/>
      <c r="J37" s="216"/>
      <c r="K37" s="7"/>
      <c r="L37" s="212" t="s">
        <v>147</v>
      </c>
      <c r="M37" s="212"/>
      <c r="N37" s="25"/>
      <c r="O37" s="213" t="s">
        <v>148</v>
      </c>
      <c r="P37" s="213"/>
      <c r="Q37" s="213"/>
    </row>
    <row r="38" spans="1:17" ht="15" customHeight="1" thickBot="1">
      <c r="A38" s="99" t="s">
        <v>149</v>
      </c>
      <c r="B38" s="219" t="s">
        <v>163</v>
      </c>
      <c r="C38" s="219"/>
      <c r="D38" s="99" t="s">
        <v>150</v>
      </c>
      <c r="E38" s="99" t="s">
        <v>151</v>
      </c>
      <c r="F38" s="219" t="s">
        <v>164</v>
      </c>
      <c r="G38" s="219"/>
      <c r="H38" s="99" t="s">
        <v>150</v>
      </c>
      <c r="I38" s="99" t="s">
        <v>151</v>
      </c>
      <c r="J38" s="216"/>
      <c r="K38" s="212" t="s">
        <v>149</v>
      </c>
      <c r="L38" s="11" t="str">
        <f>_xlfn.CONCAT("Homme", " ", "(N=", B43, ")")</f>
        <v>Homme (N=46)</v>
      </c>
      <c r="M38" s="212" t="s">
        <v>152</v>
      </c>
      <c r="N38" s="25" t="s">
        <v>153</v>
      </c>
      <c r="O38" s="12" t="str">
        <f>_xlfn.CONCAT("Femme", " ", "(N=", F43, ")")</f>
        <v>Femme (N=48)</v>
      </c>
      <c r="P38" s="213" t="s">
        <v>152</v>
      </c>
      <c r="Q38" s="213" t="s">
        <v>153</v>
      </c>
    </row>
    <row r="39" spans="1:17" ht="15" thickBot="1">
      <c r="A39" s="85" t="s">
        <v>395</v>
      </c>
      <c r="B39" s="94">
        <v>17</v>
      </c>
      <c r="C39" s="93">
        <f>B39/$B$43</f>
        <v>0.36956521739130432</v>
      </c>
      <c r="D39" s="93">
        <v>0.35</v>
      </c>
      <c r="E39" s="93">
        <v>0.4</v>
      </c>
      <c r="F39" s="85">
        <v>11</v>
      </c>
      <c r="G39" s="93">
        <f>F39/$F$43</f>
        <v>0.22916666666666666</v>
      </c>
      <c r="H39" s="93">
        <v>0.2</v>
      </c>
      <c r="I39" s="93">
        <v>0.28000000000000003</v>
      </c>
      <c r="J39" s="216"/>
      <c r="K39" s="35" t="str">
        <f>A39</f>
        <v>Beni</v>
      </c>
      <c r="L39" s="17">
        <f>C39</f>
        <v>0.36956521739130432</v>
      </c>
      <c r="M39" s="17">
        <f>C39-D39</f>
        <v>1.9565217391304346E-2</v>
      </c>
      <c r="N39" s="36">
        <f>E39-C39</f>
        <v>3.0434782608695699E-2</v>
      </c>
      <c r="O39" s="18">
        <f t="shared" ref="O39:O41" si="24">G39</f>
        <v>0.22916666666666666</v>
      </c>
      <c r="P39" s="18">
        <f>G39-H39</f>
        <v>2.9166666666666646E-2</v>
      </c>
      <c r="Q39" s="18">
        <f>I39-G39</f>
        <v>5.0833333333333369E-2</v>
      </c>
    </row>
    <row r="40" spans="1:17" ht="15" thickBot="1">
      <c r="A40" s="85" t="s">
        <v>396</v>
      </c>
      <c r="B40" s="94">
        <v>16</v>
      </c>
      <c r="C40" s="93">
        <f t="shared" ref="C40:C42" si="25">B40/$B$43</f>
        <v>0.34782608695652173</v>
      </c>
      <c r="D40" s="93">
        <v>0.32</v>
      </c>
      <c r="E40" s="93">
        <v>0.37</v>
      </c>
      <c r="F40" s="85">
        <v>21</v>
      </c>
      <c r="G40" s="93">
        <f t="shared" ref="G40:G42" si="26">F40/$F$43</f>
        <v>0.4375</v>
      </c>
      <c r="H40" s="93">
        <v>0.41</v>
      </c>
      <c r="I40" s="93">
        <v>0.46</v>
      </c>
      <c r="J40" s="216"/>
      <c r="K40" s="35" t="str">
        <f t="shared" ref="K40:K42" si="27">A40</f>
        <v>Butembo</v>
      </c>
      <c r="L40" s="17">
        <f t="shared" ref="L40:L41" si="28">C40</f>
        <v>0.34782608695652173</v>
      </c>
      <c r="M40" s="17">
        <f t="shared" ref="M40:M41" si="29">C40-D40</f>
        <v>2.7826086956521723E-2</v>
      </c>
      <c r="N40" s="36">
        <f t="shared" ref="N40:N41" si="30">E40-C40</f>
        <v>2.2173913043478266E-2</v>
      </c>
      <c r="O40" s="18">
        <f t="shared" si="24"/>
        <v>0.4375</v>
      </c>
      <c r="P40" s="18">
        <f t="shared" ref="P40:P41" si="31">G40-H40</f>
        <v>2.7500000000000024E-2</v>
      </c>
      <c r="Q40" s="18">
        <f t="shared" ref="Q40:Q41" si="32">I40-G40</f>
        <v>2.250000000000002E-2</v>
      </c>
    </row>
    <row r="41" spans="1:17" ht="15" thickBot="1">
      <c r="A41" s="92" t="s">
        <v>397</v>
      </c>
      <c r="B41" s="94">
        <v>11</v>
      </c>
      <c r="C41" s="93">
        <f t="shared" si="25"/>
        <v>0.2391304347826087</v>
      </c>
      <c r="D41" s="93">
        <v>0.23</v>
      </c>
      <c r="E41" s="93">
        <v>0.26</v>
      </c>
      <c r="F41" s="85">
        <v>15</v>
      </c>
      <c r="G41" s="93">
        <f t="shared" si="26"/>
        <v>0.3125</v>
      </c>
      <c r="H41" s="93">
        <v>0.28000000000000003</v>
      </c>
      <c r="I41" s="93">
        <v>0.32</v>
      </c>
      <c r="J41" s="44" t="s">
        <v>214</v>
      </c>
      <c r="K41" s="35" t="str">
        <f t="shared" si="27"/>
        <v>Goma</v>
      </c>
      <c r="L41" s="17">
        <f t="shared" si="28"/>
        <v>0.2391304347826087</v>
      </c>
      <c r="M41" s="17">
        <f t="shared" si="29"/>
        <v>9.1304347826086929E-3</v>
      </c>
      <c r="N41" s="36">
        <f t="shared" si="30"/>
        <v>2.0869565217391306E-2</v>
      </c>
      <c r="O41" s="18">
        <f t="shared" si="24"/>
        <v>0.3125</v>
      </c>
      <c r="P41" s="18">
        <f t="shared" si="31"/>
        <v>3.2499999999999973E-2</v>
      </c>
      <c r="Q41" s="18">
        <f t="shared" si="32"/>
        <v>7.5000000000000067E-3</v>
      </c>
    </row>
    <row r="42" spans="1:17" ht="15" thickBot="1">
      <c r="A42" s="92" t="s">
        <v>398</v>
      </c>
      <c r="B42" s="94">
        <v>2</v>
      </c>
      <c r="C42" s="93">
        <f t="shared" si="25"/>
        <v>4.3478260869565216E-2</v>
      </c>
      <c r="D42" s="93">
        <v>0.03</v>
      </c>
      <c r="E42" s="93">
        <v>0.05</v>
      </c>
      <c r="F42" s="85">
        <v>1</v>
      </c>
      <c r="G42" s="93">
        <f t="shared" si="26"/>
        <v>2.0833333333333332E-2</v>
      </c>
      <c r="H42" s="93">
        <v>0.01</v>
      </c>
      <c r="I42" s="93">
        <v>7.0000000000000007E-2</v>
      </c>
      <c r="J42" s="44"/>
      <c r="K42" s="35" t="str">
        <f t="shared" si="27"/>
        <v>Other</v>
      </c>
      <c r="L42" s="17">
        <f t="shared" ref="L42" si="33">C42</f>
        <v>4.3478260869565216E-2</v>
      </c>
      <c r="M42" s="17">
        <f t="shared" ref="M42" si="34">C42-D42</f>
        <v>1.3478260869565217E-2</v>
      </c>
      <c r="N42" s="36">
        <f t="shared" ref="N42" si="35">E42-C42</f>
        <v>6.5217391304347866E-3</v>
      </c>
      <c r="O42" s="18">
        <f t="shared" ref="O42" si="36">G42</f>
        <v>2.0833333333333332E-2</v>
      </c>
      <c r="P42" s="18">
        <f t="shared" ref="P42" si="37">G42-H42</f>
        <v>1.0833333333333332E-2</v>
      </c>
      <c r="Q42" s="18">
        <f t="shared" ref="Q42" si="38">I42-G42</f>
        <v>4.9166666666666678E-2</v>
      </c>
    </row>
    <row r="43" spans="1:17" ht="15" thickBot="1">
      <c r="A43" s="115" t="s">
        <v>159</v>
      </c>
      <c r="B43" s="94">
        <f>SUM(B39:B42)</f>
        <v>46</v>
      </c>
      <c r="C43" s="100"/>
      <c r="D43" s="100"/>
      <c r="E43" s="100"/>
      <c r="F43" s="94">
        <f>SUM(F39:F42)</f>
        <v>48</v>
      </c>
      <c r="G43" s="100"/>
      <c r="H43" s="85"/>
      <c r="I43" s="100"/>
      <c r="J43" s="216">
        <f>SUM(B43+F43)</f>
        <v>94</v>
      </c>
      <c r="K43" s="37" t="s">
        <v>159</v>
      </c>
      <c r="L43" s="17">
        <f>SUM(L39:L42)</f>
        <v>1</v>
      </c>
      <c r="M43" s="17"/>
      <c r="N43" s="36"/>
      <c r="O43" s="18">
        <f>SUM(O39:O42)</f>
        <v>1</v>
      </c>
      <c r="P43" s="18"/>
      <c r="Q43" s="18"/>
    </row>
    <row r="45" spans="1:17" ht="45" customHeight="1">
      <c r="A45" s="4" t="s">
        <v>399</v>
      </c>
      <c r="B45" s="216"/>
      <c r="C45" s="216"/>
      <c r="D45" s="216"/>
      <c r="E45" s="216"/>
      <c r="F45" s="216"/>
      <c r="G45" s="216"/>
      <c r="H45" s="216"/>
      <c r="I45" s="216"/>
      <c r="J45" s="216"/>
      <c r="K45" s="216"/>
      <c r="L45" s="216"/>
      <c r="M45" s="216"/>
      <c r="N45" s="216"/>
      <c r="O45" s="216"/>
      <c r="P45" s="216"/>
      <c r="Q45" s="216"/>
    </row>
    <row r="46" spans="1:17">
      <c r="A46" s="60" t="s">
        <v>400</v>
      </c>
      <c r="B46" s="216"/>
      <c r="C46" s="216"/>
      <c r="D46" s="216"/>
      <c r="E46" s="216"/>
      <c r="F46" s="216"/>
      <c r="G46" s="216"/>
      <c r="H46" s="216"/>
      <c r="I46" s="216"/>
      <c r="J46" s="216"/>
      <c r="K46" s="216"/>
      <c r="L46" s="216"/>
      <c r="M46" s="216"/>
      <c r="N46" s="216"/>
      <c r="O46" s="216"/>
      <c r="P46" s="216"/>
      <c r="Q46" s="216"/>
    </row>
    <row r="47" spans="1:17">
      <c r="A47" s="5" t="s">
        <v>401</v>
      </c>
      <c r="B47" s="216"/>
      <c r="C47" s="216"/>
      <c r="D47" s="216"/>
      <c r="E47" s="216"/>
      <c r="F47" s="216"/>
      <c r="G47" s="216"/>
      <c r="H47" s="216"/>
      <c r="I47" s="216"/>
      <c r="J47" s="216"/>
      <c r="K47" s="216"/>
      <c r="L47" s="216"/>
      <c r="M47" s="216"/>
      <c r="N47" s="216"/>
      <c r="O47" s="216"/>
      <c r="P47" s="216"/>
      <c r="Q47" s="216"/>
    </row>
    <row r="48" spans="1:17" ht="15" thickBot="1">
      <c r="A48" s="216"/>
      <c r="B48" s="216"/>
      <c r="C48" s="216"/>
      <c r="D48" s="216"/>
      <c r="E48" s="216"/>
      <c r="F48" s="216"/>
      <c r="G48" s="216"/>
      <c r="H48" s="216"/>
      <c r="I48" s="216"/>
      <c r="J48" s="216"/>
      <c r="K48" s="7"/>
      <c r="L48" s="212" t="s">
        <v>147</v>
      </c>
      <c r="M48" s="212"/>
      <c r="N48" s="25"/>
      <c r="O48" s="213" t="s">
        <v>148</v>
      </c>
      <c r="P48" s="213"/>
      <c r="Q48" s="213"/>
    </row>
    <row r="49" spans="1:17" ht="15" customHeight="1" thickBot="1">
      <c r="A49" s="8" t="s">
        <v>149</v>
      </c>
      <c r="B49" s="217" t="s">
        <v>163</v>
      </c>
      <c r="C49" s="218"/>
      <c r="D49" s="9" t="s">
        <v>150</v>
      </c>
      <c r="E49" s="9" t="s">
        <v>151</v>
      </c>
      <c r="F49" s="217" t="s">
        <v>164</v>
      </c>
      <c r="G49" s="218"/>
      <c r="H49" s="9" t="s">
        <v>150</v>
      </c>
      <c r="I49" s="9" t="s">
        <v>151</v>
      </c>
      <c r="J49" s="216"/>
      <c r="K49" s="212" t="s">
        <v>149</v>
      </c>
      <c r="L49" s="11" t="str">
        <f>_xlfn.CONCAT("Homme", " ", "(N=", B53, ")")</f>
        <v>Homme (N=46)</v>
      </c>
      <c r="M49" s="212" t="s">
        <v>152</v>
      </c>
      <c r="N49" s="25" t="s">
        <v>153</v>
      </c>
      <c r="O49" s="12" t="str">
        <f>_xlfn.CONCAT("Femme", " ", "(N=", F53, ")")</f>
        <v>Femme (N=48)</v>
      </c>
      <c r="P49" s="213" t="s">
        <v>152</v>
      </c>
      <c r="Q49" s="213" t="s">
        <v>153</v>
      </c>
    </row>
    <row r="50" spans="1:17" ht="15" thickBot="1">
      <c r="A50" s="13" t="s">
        <v>402</v>
      </c>
      <c r="B50" s="33">
        <v>28</v>
      </c>
      <c r="C50" s="34">
        <f>B50/$B$53</f>
        <v>0.60869565217391308</v>
      </c>
      <c r="D50" s="34">
        <v>0.56999999999999995</v>
      </c>
      <c r="E50" s="34">
        <v>0.63</v>
      </c>
      <c r="F50" s="23">
        <v>23</v>
      </c>
      <c r="G50" s="34">
        <f>F50/$F$53</f>
        <v>0.47916666666666669</v>
      </c>
      <c r="H50" s="34">
        <v>0.45</v>
      </c>
      <c r="I50" s="34">
        <v>0.53</v>
      </c>
      <c r="J50" s="216"/>
      <c r="K50" s="35" t="str">
        <f>A50</f>
        <v>J’ai reçu deux injections</v>
      </c>
      <c r="L50" s="17">
        <f>C50</f>
        <v>0.60869565217391308</v>
      </c>
      <c r="M50" s="17">
        <f>C50-D50</f>
        <v>3.8695652173913131E-2</v>
      </c>
      <c r="N50" s="36">
        <f>E50-C50</f>
        <v>2.1304347826086922E-2</v>
      </c>
      <c r="O50" s="18">
        <f t="shared" ref="O50:O52" si="39">G50</f>
        <v>0.47916666666666669</v>
      </c>
      <c r="P50" s="18">
        <f>G50-H50</f>
        <v>2.9166666666666674E-2</v>
      </c>
      <c r="Q50" s="18">
        <f>I50-G50</f>
        <v>5.0833333333333341E-2</v>
      </c>
    </row>
    <row r="51" spans="1:17" ht="15" thickBot="1">
      <c r="A51" s="46" t="s">
        <v>403</v>
      </c>
      <c r="B51" s="33">
        <v>15</v>
      </c>
      <c r="C51" s="34">
        <f t="shared" ref="C51:C52" si="40">B51/$B$53</f>
        <v>0.32608695652173914</v>
      </c>
      <c r="D51" s="34">
        <v>0.28999999999999998</v>
      </c>
      <c r="E51" s="34">
        <v>0.36</v>
      </c>
      <c r="F51" s="23">
        <v>15</v>
      </c>
      <c r="G51" s="34">
        <f t="shared" ref="G51:G52" si="41">F51/$F$53</f>
        <v>0.3125</v>
      </c>
      <c r="H51" s="34">
        <v>0.3</v>
      </c>
      <c r="I51" s="34">
        <v>0.36</v>
      </c>
      <c r="J51" s="216"/>
      <c r="K51" s="35" t="str">
        <f t="shared" ref="K51:K52" si="42">A51</f>
        <v>J’ai reçu une injection</v>
      </c>
      <c r="L51" s="17">
        <f t="shared" ref="L51:L52" si="43">C51</f>
        <v>0.32608695652173914</v>
      </c>
      <c r="M51" s="17">
        <f t="shared" ref="M51:M52" si="44">C51-D51</f>
        <v>3.6086956521739155E-2</v>
      </c>
      <c r="N51" s="36">
        <f t="shared" ref="N51:N52" si="45">E51-C51</f>
        <v>3.3913043478260851E-2</v>
      </c>
      <c r="O51" s="18">
        <f t="shared" si="39"/>
        <v>0.3125</v>
      </c>
      <c r="P51" s="18">
        <f t="shared" ref="P51:P52" si="46">G51-H51</f>
        <v>1.2500000000000011E-2</v>
      </c>
      <c r="Q51" s="18">
        <f t="shared" ref="Q51:Q52" si="47">I51-G51</f>
        <v>4.7499999999999987E-2</v>
      </c>
    </row>
    <row r="52" spans="1:17" ht="15" thickBot="1">
      <c r="A52" s="45" t="s">
        <v>404</v>
      </c>
      <c r="B52" s="33">
        <v>3</v>
      </c>
      <c r="C52" s="34">
        <f t="shared" si="40"/>
        <v>6.5217391304347824E-2</v>
      </c>
      <c r="D52" s="34">
        <v>0.04</v>
      </c>
      <c r="E52" s="34">
        <v>0.1</v>
      </c>
      <c r="F52" s="23">
        <v>10</v>
      </c>
      <c r="G52" s="34">
        <f t="shared" si="41"/>
        <v>0.20833333333333334</v>
      </c>
      <c r="H52" s="34">
        <v>0.18</v>
      </c>
      <c r="I52" s="34">
        <v>0.28999999999999998</v>
      </c>
      <c r="J52" s="44" t="s">
        <v>214</v>
      </c>
      <c r="K52" s="35" t="str">
        <f t="shared" si="42"/>
        <v>Aucune, je n’ai pas reçu de vaccin.</v>
      </c>
      <c r="L52" s="17">
        <f t="shared" si="43"/>
        <v>6.5217391304347824E-2</v>
      </c>
      <c r="M52" s="17">
        <f t="shared" si="44"/>
        <v>2.5217391304347823E-2</v>
      </c>
      <c r="N52" s="36">
        <f t="shared" si="45"/>
        <v>3.4782608695652181E-2</v>
      </c>
      <c r="O52" s="18">
        <f t="shared" si="39"/>
        <v>0.20833333333333334</v>
      </c>
      <c r="P52" s="18">
        <f t="shared" si="46"/>
        <v>2.8333333333333349E-2</v>
      </c>
      <c r="Q52" s="18">
        <f t="shared" si="47"/>
        <v>8.1666666666666637E-2</v>
      </c>
    </row>
    <row r="53" spans="1:17" ht="15" thickBot="1">
      <c r="A53" s="19" t="s">
        <v>159</v>
      </c>
      <c r="B53" s="33">
        <f>SUM(B50:B52)</f>
        <v>46</v>
      </c>
      <c r="C53" s="39"/>
      <c r="D53" s="39"/>
      <c r="E53" s="39"/>
      <c r="F53" s="33">
        <f>SUM(F50:F52)</f>
        <v>48</v>
      </c>
      <c r="G53" s="39"/>
      <c r="H53" s="23"/>
      <c r="I53" s="39"/>
      <c r="J53" s="216">
        <f>SUM(B53+F53)</f>
        <v>94</v>
      </c>
      <c r="K53" s="37" t="s">
        <v>159</v>
      </c>
      <c r="L53" s="17">
        <f>SUM(L50:L52)</f>
        <v>1</v>
      </c>
      <c r="M53" s="17"/>
      <c r="N53" s="36"/>
      <c r="O53" s="18">
        <f>SUM(O50:O52)</f>
        <v>1</v>
      </c>
      <c r="P53" s="18"/>
      <c r="Q53" s="18"/>
    </row>
    <row r="55" spans="1:17" ht="22.5">
      <c r="A55" s="4" t="s">
        <v>405</v>
      </c>
      <c r="B55" s="216"/>
      <c r="C55" s="216"/>
      <c r="D55" s="216"/>
      <c r="E55" s="216"/>
      <c r="F55" s="216"/>
      <c r="G55" s="216"/>
      <c r="H55" s="216"/>
      <c r="I55" s="216"/>
      <c r="J55" s="216"/>
      <c r="K55" s="216"/>
      <c r="L55" s="216"/>
      <c r="M55" s="216"/>
      <c r="N55" s="216"/>
      <c r="O55" s="216"/>
      <c r="P55" s="216"/>
      <c r="Q55" s="216"/>
    </row>
    <row r="56" spans="1:17">
      <c r="A56" t="s">
        <v>406</v>
      </c>
      <c r="B56" s="216"/>
      <c r="C56" s="216"/>
      <c r="D56" s="216"/>
      <c r="E56" s="216"/>
      <c r="F56" s="216"/>
      <c r="G56" s="216"/>
      <c r="H56" s="216"/>
      <c r="I56" s="216"/>
      <c r="J56" s="216"/>
      <c r="K56" s="216"/>
      <c r="L56" s="216"/>
      <c r="M56" s="216"/>
      <c r="N56" s="216"/>
      <c r="O56" s="216"/>
      <c r="P56" s="216"/>
      <c r="Q56" s="216"/>
    </row>
    <row r="57" spans="1:17">
      <c r="A57" s="5" t="s">
        <v>407</v>
      </c>
      <c r="B57" s="216"/>
      <c r="C57" s="216"/>
      <c r="D57" s="216"/>
      <c r="E57" s="216"/>
      <c r="F57" s="216"/>
      <c r="G57" s="216"/>
      <c r="H57" s="216"/>
      <c r="I57" s="216"/>
      <c r="J57" s="216"/>
      <c r="K57" s="216"/>
      <c r="L57" s="216"/>
      <c r="M57" s="216"/>
      <c r="N57" s="216"/>
      <c r="O57" s="216"/>
      <c r="P57" s="216"/>
      <c r="Q57" s="216"/>
    </row>
    <row r="58" spans="1:17" ht="15" thickBot="1">
      <c r="A58" s="216"/>
      <c r="B58" s="216"/>
      <c r="C58" s="216"/>
      <c r="D58" s="216"/>
      <c r="E58" s="216"/>
      <c r="F58" s="216"/>
      <c r="G58" s="216"/>
      <c r="H58" s="216"/>
      <c r="I58" s="216"/>
      <c r="J58" s="216"/>
      <c r="K58" s="7"/>
      <c r="L58" s="224" t="s">
        <v>147</v>
      </c>
      <c r="M58" s="224"/>
      <c r="N58" s="224"/>
      <c r="O58" s="225" t="s">
        <v>148</v>
      </c>
      <c r="P58" s="225"/>
      <c r="Q58" s="225"/>
    </row>
    <row r="59" spans="1:17" ht="15" thickBot="1">
      <c r="A59" s="113" t="s">
        <v>149</v>
      </c>
      <c r="B59" s="228" t="s">
        <v>163</v>
      </c>
      <c r="C59" s="229"/>
      <c r="D59" s="91" t="s">
        <v>150</v>
      </c>
      <c r="E59" s="91" t="s">
        <v>151</v>
      </c>
      <c r="F59" s="228" t="s">
        <v>164</v>
      </c>
      <c r="G59" s="229"/>
      <c r="H59" s="91" t="s">
        <v>150</v>
      </c>
      <c r="I59" s="91" t="s">
        <v>151</v>
      </c>
      <c r="J59" s="216"/>
      <c r="K59" s="212" t="s">
        <v>149</v>
      </c>
      <c r="L59" s="11" t="str">
        <f>_xlfn.CONCAT("Homme", " ", "(N=", B68, ")")</f>
        <v>Homme (N=3)</v>
      </c>
      <c r="M59" s="212" t="s">
        <v>152</v>
      </c>
      <c r="N59" s="212" t="s">
        <v>153</v>
      </c>
      <c r="O59" s="12" t="str">
        <f>_xlfn.CONCAT("Femme", " ", "(N=", F68, ")")</f>
        <v>Femme (N=10)</v>
      </c>
      <c r="P59" s="213" t="s">
        <v>152</v>
      </c>
      <c r="Q59" s="213" t="s">
        <v>153</v>
      </c>
    </row>
    <row r="60" spans="1:17" ht="15" thickBot="1">
      <c r="A60" s="84" t="s">
        <v>408</v>
      </c>
      <c r="B60" s="85">
        <v>2</v>
      </c>
      <c r="C60" s="86">
        <f>B60/$B$68</f>
        <v>0.66666666666666663</v>
      </c>
      <c r="D60" s="86">
        <v>0.62</v>
      </c>
      <c r="E60" s="86">
        <v>0.68</v>
      </c>
      <c r="F60" s="87">
        <v>1</v>
      </c>
      <c r="G60" s="86">
        <f>F60/$F$68</f>
        <v>0.1</v>
      </c>
      <c r="H60" s="86">
        <v>0.09</v>
      </c>
      <c r="I60" s="86">
        <v>0.11</v>
      </c>
      <c r="J60" s="216"/>
      <c r="K60" s="17" t="str">
        <f>A60</f>
        <v>J’ai changé d’avis</v>
      </c>
      <c r="L60" s="17">
        <f>C60</f>
        <v>0.66666666666666663</v>
      </c>
      <c r="M60" s="17">
        <f>C60-D60</f>
        <v>4.6666666666666634E-2</v>
      </c>
      <c r="N60" s="17">
        <f>E60-C60</f>
        <v>1.3333333333333419E-2</v>
      </c>
      <c r="O60" s="18">
        <f>G60</f>
        <v>0.1</v>
      </c>
      <c r="P60" s="18">
        <f>G60-H60</f>
        <v>1.0000000000000009E-2</v>
      </c>
      <c r="Q60" s="18">
        <f t="shared" ref="Q60:Q67" si="48">I60-G60</f>
        <v>9.999999999999995E-3</v>
      </c>
    </row>
    <row r="61" spans="1:17" ht="15" thickBot="1">
      <c r="A61" s="101" t="s">
        <v>409</v>
      </c>
      <c r="B61" s="85">
        <v>0</v>
      </c>
      <c r="C61" s="86">
        <f t="shared" ref="C61:C67" si="49">B61/$B$68</f>
        <v>0</v>
      </c>
      <c r="D61" s="86">
        <v>0</v>
      </c>
      <c r="E61" s="86">
        <v>0</v>
      </c>
      <c r="F61" s="87">
        <v>0</v>
      </c>
      <c r="G61" s="86">
        <f t="shared" ref="G61:G67" si="50">F61/$F$68</f>
        <v>0</v>
      </c>
      <c r="H61" s="86">
        <v>0</v>
      </c>
      <c r="I61" s="86">
        <v>0</v>
      </c>
      <c r="J61" s="216"/>
      <c r="K61" s="17" t="str">
        <f t="shared" ref="K61:K67" si="51">A61</f>
        <v xml:space="preserve">Le lieu de vaccination était trop loin </v>
      </c>
      <c r="L61" s="17">
        <f t="shared" ref="L61:L67" si="52">C61</f>
        <v>0</v>
      </c>
      <c r="M61" s="17">
        <f t="shared" ref="M61:M67" si="53">C61-D61</f>
        <v>0</v>
      </c>
      <c r="N61" s="17">
        <f>E61-C61</f>
        <v>0</v>
      </c>
      <c r="O61" s="18">
        <f t="shared" ref="O61:O67" si="54">G61</f>
        <v>0</v>
      </c>
      <c r="P61" s="18">
        <f t="shared" ref="P61:P67" si="55">G61-H61</f>
        <v>0</v>
      </c>
      <c r="Q61" s="18">
        <f t="shared" si="48"/>
        <v>0</v>
      </c>
    </row>
    <row r="62" spans="1:17" ht="15" thickBot="1">
      <c r="A62" s="102" t="s">
        <v>404</v>
      </c>
      <c r="B62" s="85">
        <v>1</v>
      </c>
      <c r="C62" s="86">
        <f t="shared" si="49"/>
        <v>0.33333333333333331</v>
      </c>
      <c r="D62" s="86">
        <v>0.31</v>
      </c>
      <c r="E62" s="86">
        <v>0.34</v>
      </c>
      <c r="F62" s="87">
        <v>2</v>
      </c>
      <c r="G62" s="86">
        <f t="shared" si="50"/>
        <v>0.2</v>
      </c>
      <c r="H62" s="86">
        <v>0.18</v>
      </c>
      <c r="I62" s="86">
        <v>0.21</v>
      </c>
      <c r="J62" s="216"/>
      <c r="K62" s="17" t="str">
        <f t="shared" si="51"/>
        <v>Aucune, je n’ai pas reçu de vaccin.</v>
      </c>
      <c r="L62" s="17">
        <f t="shared" si="52"/>
        <v>0.33333333333333331</v>
      </c>
      <c r="M62" s="17">
        <f t="shared" si="53"/>
        <v>2.3333333333333317E-2</v>
      </c>
      <c r="N62" s="17">
        <f t="shared" ref="N62:N67" si="56">E62-C62</f>
        <v>6.6666666666667096E-3</v>
      </c>
      <c r="O62" s="18">
        <f t="shared" si="54"/>
        <v>0.2</v>
      </c>
      <c r="P62" s="18">
        <f t="shared" si="55"/>
        <v>2.0000000000000018E-2</v>
      </c>
      <c r="Q62" s="18">
        <f t="shared" si="48"/>
        <v>9.9999999999999811E-3</v>
      </c>
    </row>
    <row r="63" spans="1:17" ht="15" thickBot="1">
      <c r="A63" s="84" t="s">
        <v>410</v>
      </c>
      <c r="B63" s="85">
        <v>0</v>
      </c>
      <c r="C63" s="86">
        <f t="shared" si="49"/>
        <v>0</v>
      </c>
      <c r="D63" s="86">
        <v>0</v>
      </c>
      <c r="E63" s="86">
        <v>0</v>
      </c>
      <c r="F63" s="87">
        <v>4</v>
      </c>
      <c r="G63" s="86">
        <f t="shared" si="50"/>
        <v>0.4</v>
      </c>
      <c r="H63" s="86">
        <v>0.39</v>
      </c>
      <c r="I63" s="86">
        <v>0.43</v>
      </c>
      <c r="J63" s="216"/>
      <c r="K63" s="17" t="str">
        <f t="shared" si="51"/>
        <v>Les vaccinateurs ne m’ont pas vacciné(e)</v>
      </c>
      <c r="L63" s="17">
        <f t="shared" si="52"/>
        <v>0</v>
      </c>
      <c r="M63" s="17">
        <f t="shared" si="53"/>
        <v>0</v>
      </c>
      <c r="N63" s="17">
        <f t="shared" si="56"/>
        <v>0</v>
      </c>
      <c r="O63" s="18">
        <f t="shared" si="54"/>
        <v>0.4</v>
      </c>
      <c r="P63" s="18">
        <f t="shared" si="55"/>
        <v>1.0000000000000009E-2</v>
      </c>
      <c r="Q63" s="18">
        <f t="shared" si="48"/>
        <v>2.9999999999999971E-2</v>
      </c>
    </row>
    <row r="64" spans="1:17" ht="15" thickBot="1">
      <c r="A64" s="84" t="s">
        <v>411</v>
      </c>
      <c r="B64" s="85">
        <v>0</v>
      </c>
      <c r="C64" s="86">
        <f t="shared" si="49"/>
        <v>0</v>
      </c>
      <c r="D64" s="86">
        <v>0</v>
      </c>
      <c r="E64" s="86">
        <v>0</v>
      </c>
      <c r="F64" s="87">
        <v>0</v>
      </c>
      <c r="G64" s="86">
        <f t="shared" si="50"/>
        <v>0</v>
      </c>
      <c r="H64" s="86">
        <v>0</v>
      </c>
      <c r="I64" s="86">
        <v>0</v>
      </c>
      <c r="J64" s="216"/>
      <c r="K64" s="17" t="str">
        <f t="shared" si="51"/>
        <v>Les vaccinateurs m’ont demandé de l’argent</v>
      </c>
      <c r="L64" s="17">
        <f t="shared" si="52"/>
        <v>0</v>
      </c>
      <c r="M64" s="17">
        <f t="shared" si="53"/>
        <v>0</v>
      </c>
      <c r="N64" s="17">
        <f>E64-C64</f>
        <v>0</v>
      </c>
      <c r="O64" s="18">
        <f t="shared" si="54"/>
        <v>0</v>
      </c>
      <c r="P64" s="18">
        <f t="shared" si="55"/>
        <v>0</v>
      </c>
      <c r="Q64" s="18">
        <f t="shared" si="48"/>
        <v>0</v>
      </c>
    </row>
    <row r="65" spans="1:17" ht="27" thickBot="1">
      <c r="A65" s="84" t="s">
        <v>412</v>
      </c>
      <c r="B65" s="85">
        <v>0</v>
      </c>
      <c r="C65" s="86">
        <f t="shared" si="49"/>
        <v>0</v>
      </c>
      <c r="D65" s="86">
        <v>0</v>
      </c>
      <c r="E65" s="86">
        <v>0</v>
      </c>
      <c r="F65" s="87">
        <v>3</v>
      </c>
      <c r="G65" s="86">
        <f t="shared" si="50"/>
        <v>0.3</v>
      </c>
      <c r="H65" s="86">
        <v>0.27</v>
      </c>
      <c r="I65" s="86">
        <v>0.35</v>
      </c>
      <c r="J65" s="216"/>
      <c r="K65" s="17" t="str">
        <f t="shared" si="51"/>
        <v>J’ai dû attendre trop longtemps sur le site de vaccination</v>
      </c>
      <c r="L65" s="17">
        <f t="shared" si="52"/>
        <v>0</v>
      </c>
      <c r="M65" s="17">
        <f t="shared" si="53"/>
        <v>0</v>
      </c>
      <c r="N65" s="17">
        <f t="shared" si="56"/>
        <v>0</v>
      </c>
      <c r="O65" s="18">
        <f t="shared" si="54"/>
        <v>0.3</v>
      </c>
      <c r="P65" s="18">
        <f t="shared" si="55"/>
        <v>2.9999999999999971E-2</v>
      </c>
      <c r="Q65" s="18">
        <f t="shared" si="48"/>
        <v>4.9999999999999989E-2</v>
      </c>
    </row>
    <row r="66" spans="1:17" ht="15" thickBot="1">
      <c r="A66" s="86" t="s">
        <v>351</v>
      </c>
      <c r="B66" s="85">
        <v>0</v>
      </c>
      <c r="C66" s="86">
        <f t="shared" si="49"/>
        <v>0</v>
      </c>
      <c r="D66" s="86">
        <v>0</v>
      </c>
      <c r="E66" s="86">
        <v>0</v>
      </c>
      <c r="F66" s="87">
        <v>0</v>
      </c>
      <c r="G66" s="86">
        <f t="shared" si="50"/>
        <v>0</v>
      </c>
      <c r="H66" s="86">
        <v>0</v>
      </c>
      <c r="I66" s="86">
        <v>0</v>
      </c>
      <c r="J66" s="216"/>
      <c r="K66" s="17" t="str">
        <f t="shared" si="51"/>
        <v>Autre (préciser)</v>
      </c>
      <c r="L66" s="17">
        <f t="shared" si="52"/>
        <v>0</v>
      </c>
      <c r="M66" s="17">
        <f t="shared" si="53"/>
        <v>0</v>
      </c>
      <c r="N66" s="17">
        <f t="shared" si="56"/>
        <v>0</v>
      </c>
      <c r="O66" s="18">
        <f t="shared" si="54"/>
        <v>0</v>
      </c>
      <c r="P66" s="18">
        <f t="shared" si="55"/>
        <v>0</v>
      </c>
      <c r="Q66" s="18">
        <f t="shared" si="48"/>
        <v>0</v>
      </c>
    </row>
    <row r="67" spans="1:17" ht="15" thickBot="1">
      <c r="A67" s="92" t="s">
        <v>213</v>
      </c>
      <c r="B67" s="85">
        <v>0</v>
      </c>
      <c r="C67" s="86">
        <f t="shared" si="49"/>
        <v>0</v>
      </c>
      <c r="D67" s="86">
        <v>0</v>
      </c>
      <c r="E67" s="86">
        <v>0</v>
      </c>
      <c r="F67" s="87">
        <v>0</v>
      </c>
      <c r="G67" s="86">
        <f t="shared" si="50"/>
        <v>0</v>
      </c>
      <c r="H67" s="86">
        <v>0</v>
      </c>
      <c r="I67" s="86">
        <v>0</v>
      </c>
      <c r="J67" s="216" t="s">
        <v>158</v>
      </c>
      <c r="K67" s="17" t="str">
        <f t="shared" si="51"/>
        <v>Je ne sais pas</v>
      </c>
      <c r="L67" s="17">
        <f t="shared" si="52"/>
        <v>0</v>
      </c>
      <c r="M67" s="17">
        <f t="shared" si="53"/>
        <v>0</v>
      </c>
      <c r="N67" s="17">
        <f t="shared" si="56"/>
        <v>0</v>
      </c>
      <c r="O67" s="18">
        <f t="shared" si="54"/>
        <v>0</v>
      </c>
      <c r="P67" s="18">
        <f t="shared" si="55"/>
        <v>0</v>
      </c>
      <c r="Q67" s="18">
        <f t="shared" si="48"/>
        <v>0</v>
      </c>
    </row>
    <row r="68" spans="1:17" ht="15" thickBot="1">
      <c r="A68" s="40" t="s">
        <v>159</v>
      </c>
      <c r="B68" s="23">
        <f>SUM(B60:B67)</f>
        <v>3</v>
      </c>
      <c r="C68" s="40"/>
      <c r="D68" s="42"/>
      <c r="E68" s="42"/>
      <c r="F68" s="41">
        <f>SUM(F60:F67)</f>
        <v>10</v>
      </c>
      <c r="G68" s="40"/>
      <c r="H68" s="42"/>
      <c r="I68" s="42"/>
      <c r="J68" s="54">
        <f>B68+F68</f>
        <v>13</v>
      </c>
      <c r="K68" s="37" t="s">
        <v>159</v>
      </c>
      <c r="L68" s="17">
        <f>SUM(L60:L67)</f>
        <v>1</v>
      </c>
      <c r="M68" s="17"/>
      <c r="N68" s="36"/>
      <c r="O68" s="18">
        <f>SUM(O60:O67)</f>
        <v>1</v>
      </c>
      <c r="P68" s="18"/>
      <c r="Q68" s="18"/>
    </row>
    <row r="70" spans="1:17" ht="22.5">
      <c r="A70" s="4" t="s">
        <v>413</v>
      </c>
      <c r="B70" s="216"/>
      <c r="C70" s="216"/>
      <c r="D70" s="216"/>
      <c r="E70" s="216"/>
      <c r="F70" s="216"/>
      <c r="G70" s="216"/>
      <c r="H70" s="216"/>
      <c r="I70" s="216"/>
      <c r="J70" s="216"/>
      <c r="K70" s="216"/>
      <c r="L70" s="216"/>
      <c r="M70" s="216"/>
      <c r="N70" s="216"/>
      <c r="O70" s="216"/>
      <c r="P70" s="216"/>
      <c r="Q70" s="216"/>
    </row>
    <row r="71" spans="1:17">
      <c r="A71" t="s">
        <v>414</v>
      </c>
      <c r="B71" s="216"/>
      <c r="C71" s="216"/>
      <c r="D71" s="216"/>
      <c r="E71" s="216"/>
      <c r="F71" s="216"/>
      <c r="G71" s="216"/>
      <c r="H71" s="216"/>
      <c r="I71" s="216"/>
      <c r="J71" s="216"/>
      <c r="K71" s="216"/>
      <c r="L71" s="216"/>
      <c r="M71" s="216"/>
      <c r="N71" s="216"/>
      <c r="O71" s="216"/>
      <c r="P71" s="216"/>
      <c r="Q71" s="216"/>
    </row>
    <row r="72" spans="1:17">
      <c r="A72" s="5" t="s">
        <v>415</v>
      </c>
      <c r="B72" s="216"/>
      <c r="C72" s="216"/>
      <c r="D72" s="216"/>
      <c r="E72" s="216"/>
      <c r="F72" s="216"/>
      <c r="G72" s="216"/>
      <c r="H72" s="216"/>
      <c r="I72" s="216"/>
      <c r="J72" s="216"/>
      <c r="K72" s="216"/>
      <c r="L72" s="216"/>
      <c r="M72" s="216"/>
      <c r="N72" s="216"/>
      <c r="O72" s="216"/>
      <c r="P72" s="216"/>
      <c r="Q72" s="216"/>
    </row>
    <row r="73" spans="1:17" ht="15" thickBot="1">
      <c r="A73" s="216"/>
      <c r="B73" s="216"/>
      <c r="C73" s="216"/>
      <c r="D73" s="216"/>
      <c r="E73" s="216"/>
      <c r="F73" s="216"/>
      <c r="G73" s="216"/>
      <c r="H73" s="216"/>
      <c r="I73" s="216"/>
      <c r="J73" s="216"/>
      <c r="K73" s="7"/>
      <c r="L73" s="212" t="s">
        <v>147</v>
      </c>
      <c r="M73" s="212"/>
      <c r="N73" s="25"/>
      <c r="O73" s="213" t="s">
        <v>148</v>
      </c>
      <c r="P73" s="213"/>
      <c r="Q73" s="213"/>
    </row>
    <row r="74" spans="1:17" ht="15" thickBot="1">
      <c r="A74" s="8" t="s">
        <v>149</v>
      </c>
      <c r="B74" s="217" t="s">
        <v>163</v>
      </c>
      <c r="C74" s="218"/>
      <c r="D74" s="9" t="s">
        <v>150</v>
      </c>
      <c r="E74" s="9" t="s">
        <v>151</v>
      </c>
      <c r="F74" s="217" t="s">
        <v>164</v>
      </c>
      <c r="G74" s="218"/>
      <c r="H74" s="9" t="s">
        <v>150</v>
      </c>
      <c r="I74" s="9" t="s">
        <v>151</v>
      </c>
      <c r="J74" s="216"/>
      <c r="K74" s="212" t="s">
        <v>149</v>
      </c>
      <c r="L74" s="11" t="str">
        <f>_xlfn.CONCAT("Homme", " ", "(N=", B77, ")")</f>
        <v>Homme (N=43)</v>
      </c>
      <c r="M74" s="212" t="s">
        <v>152</v>
      </c>
      <c r="N74" s="25" t="s">
        <v>153</v>
      </c>
      <c r="O74" s="12" t="str">
        <f>_xlfn.CONCAT("Femme", " ", "(N=", F77, ")")</f>
        <v>Femme (N=38)</v>
      </c>
      <c r="P74" s="213" t="s">
        <v>152</v>
      </c>
      <c r="Q74" s="213" t="s">
        <v>153</v>
      </c>
    </row>
    <row r="75" spans="1:17" ht="15" thickBot="1">
      <c r="A75" s="13" t="s">
        <v>250</v>
      </c>
      <c r="B75" s="33">
        <v>22</v>
      </c>
      <c r="C75" s="34">
        <f>B75/$B$77</f>
        <v>0.51162790697674421</v>
      </c>
      <c r="D75" s="34">
        <v>0.51</v>
      </c>
      <c r="E75" s="34">
        <v>0.69</v>
      </c>
      <c r="F75" s="23">
        <v>36</v>
      </c>
      <c r="G75" s="34">
        <f>F75/$F$77</f>
        <v>0.94736842105263153</v>
      </c>
      <c r="H75" s="34">
        <v>0.7</v>
      </c>
      <c r="I75" s="34">
        <v>0.99</v>
      </c>
      <c r="J75" s="216"/>
      <c r="K75" s="35" t="str">
        <f>A75</f>
        <v xml:space="preserve">Une bonne pratique </v>
      </c>
      <c r="L75" s="17">
        <f>C75</f>
        <v>0.51162790697674421</v>
      </c>
      <c r="M75" s="17">
        <f>C75-D75</f>
        <v>1.6279069767441978E-3</v>
      </c>
      <c r="N75" s="36">
        <f>E75-C75</f>
        <v>0.17837209302325574</v>
      </c>
      <c r="O75" s="18">
        <f t="shared" ref="O75:O76" si="57">G75</f>
        <v>0.94736842105263153</v>
      </c>
      <c r="P75" s="18">
        <f>G75-H75</f>
        <v>0.24736842105263157</v>
      </c>
      <c r="Q75" s="18">
        <f>I75-G75</f>
        <v>4.2631578947368465E-2</v>
      </c>
    </row>
    <row r="76" spans="1:17" ht="15" thickBot="1">
      <c r="A76" s="46" t="s">
        <v>251</v>
      </c>
      <c r="B76" s="33">
        <v>21</v>
      </c>
      <c r="C76" s="34">
        <f>B76/$B$77</f>
        <v>0.48837209302325579</v>
      </c>
      <c r="D76" s="34">
        <v>0.36</v>
      </c>
      <c r="E76" s="34">
        <v>0.5</v>
      </c>
      <c r="F76" s="23">
        <v>2</v>
      </c>
      <c r="G76" s="34">
        <f>F76/$F$77</f>
        <v>5.2631578947368418E-2</v>
      </c>
      <c r="H76" s="34">
        <v>0.03</v>
      </c>
      <c r="I76" s="34">
        <v>0.06</v>
      </c>
      <c r="J76" s="216" t="s">
        <v>158</v>
      </c>
      <c r="K76" s="35" t="str">
        <f>A76</f>
        <v xml:space="preserve">Une mauvaise pratique </v>
      </c>
      <c r="L76" s="17">
        <f t="shared" ref="L76" si="58">C76</f>
        <v>0.48837209302325579</v>
      </c>
      <c r="M76" s="17">
        <f t="shared" ref="M76" si="59">C76-D76</f>
        <v>0.12837209302325581</v>
      </c>
      <c r="N76" s="36">
        <f t="shared" ref="N76" si="60">E76-C76</f>
        <v>1.1627906976744207E-2</v>
      </c>
      <c r="O76" s="18">
        <f t="shared" si="57"/>
        <v>5.2631578947368418E-2</v>
      </c>
      <c r="P76" s="18">
        <f t="shared" ref="P76" si="61">G76-H76</f>
        <v>2.2631578947368419E-2</v>
      </c>
      <c r="Q76" s="18">
        <f t="shared" ref="Q76" si="62">I76-G76</f>
        <v>7.3684210526315796E-3</v>
      </c>
    </row>
    <row r="77" spans="1:17" ht="15" thickBot="1">
      <c r="A77" s="19" t="s">
        <v>159</v>
      </c>
      <c r="B77" s="33">
        <f>SUM(B75:B76)</f>
        <v>43</v>
      </c>
      <c r="C77" s="39"/>
      <c r="D77" s="39"/>
      <c r="E77" s="39"/>
      <c r="F77" s="33">
        <f>SUM(F75:F76)</f>
        <v>38</v>
      </c>
      <c r="G77" s="39"/>
      <c r="H77" s="23"/>
      <c r="I77" s="39"/>
      <c r="J77" s="216">
        <f>SUM(B77+F77)</f>
        <v>81</v>
      </c>
      <c r="K77" s="37" t="s">
        <v>159</v>
      </c>
      <c r="L77" s="17">
        <f>SUM(L75:L76)</f>
        <v>1</v>
      </c>
      <c r="M77" s="17"/>
      <c r="N77" s="36"/>
      <c r="O77" s="18">
        <f>SUM(O75:O76)</f>
        <v>1</v>
      </c>
      <c r="P77" s="18"/>
      <c r="Q77" s="18"/>
    </row>
    <row r="78" spans="1:17">
      <c r="A78" s="47"/>
      <c r="B78" s="48"/>
      <c r="C78" s="49"/>
      <c r="D78" s="49"/>
      <c r="E78" s="49"/>
      <c r="F78" s="48"/>
      <c r="G78" s="49"/>
      <c r="H78" s="50"/>
      <c r="I78" s="49"/>
      <c r="J78" s="216"/>
      <c r="K78" s="51"/>
      <c r="L78" s="52"/>
      <c r="M78" s="52"/>
      <c r="N78" s="52"/>
      <c r="O78" s="52"/>
      <c r="P78" s="52"/>
      <c r="Q78" s="52"/>
    </row>
    <row r="79" spans="1:17" ht="22.5">
      <c r="A79" s="4" t="s">
        <v>334</v>
      </c>
      <c r="B79" s="48"/>
      <c r="C79" s="49"/>
      <c r="D79" s="49"/>
      <c r="E79" s="49"/>
      <c r="F79" s="48"/>
      <c r="G79" s="49"/>
      <c r="H79" s="50"/>
      <c r="I79" s="49"/>
      <c r="J79" s="216"/>
      <c r="K79" s="51"/>
      <c r="L79" s="52"/>
      <c r="M79" s="52"/>
      <c r="N79" s="52"/>
      <c r="O79" s="52"/>
      <c r="P79" s="52"/>
      <c r="Q79" s="52"/>
    </row>
    <row r="80" spans="1:17">
      <c r="A80" t="s">
        <v>335</v>
      </c>
      <c r="B80" s="48"/>
      <c r="C80" s="49"/>
      <c r="D80" s="49"/>
      <c r="E80" s="49"/>
      <c r="F80" s="48"/>
      <c r="G80" s="49"/>
      <c r="H80" s="50"/>
      <c r="I80" s="49"/>
      <c r="J80" s="216"/>
      <c r="K80" s="51"/>
      <c r="L80" s="52"/>
      <c r="M80" s="52"/>
      <c r="N80" s="52"/>
      <c r="O80" s="52"/>
      <c r="P80" s="52"/>
      <c r="Q80" s="52"/>
    </row>
    <row r="81" spans="1:17">
      <c r="A81" s="5" t="s">
        <v>416</v>
      </c>
      <c r="B81" s="48"/>
      <c r="C81" s="49"/>
      <c r="D81" s="49"/>
      <c r="E81" s="49"/>
      <c r="F81" s="48"/>
      <c r="G81" s="49"/>
      <c r="H81" s="50"/>
      <c r="I81" s="49"/>
      <c r="J81" s="216"/>
      <c r="K81" s="51"/>
      <c r="L81" s="52"/>
      <c r="M81" s="52"/>
      <c r="N81" s="52"/>
      <c r="O81" s="52"/>
      <c r="P81" s="52"/>
      <c r="Q81" s="52"/>
    </row>
    <row r="82" spans="1:17">
      <c r="A82" s="55" t="s">
        <v>255</v>
      </c>
      <c r="B82" s="48"/>
      <c r="C82" s="49"/>
      <c r="D82" s="49"/>
      <c r="E82" s="49"/>
      <c r="F82" s="48"/>
      <c r="G82" s="49"/>
      <c r="H82" s="50"/>
      <c r="I82" s="49"/>
      <c r="J82" s="216"/>
      <c r="K82" s="51"/>
      <c r="L82" s="52"/>
      <c r="M82" s="52"/>
      <c r="N82" s="52"/>
      <c r="O82" s="52"/>
      <c r="P82" s="52"/>
      <c r="Q82" s="52"/>
    </row>
    <row r="83" spans="1:17">
      <c r="A83" s="47"/>
      <c r="B83" s="48"/>
      <c r="C83" s="49"/>
      <c r="D83" s="49"/>
      <c r="E83" s="49"/>
      <c r="F83" s="48"/>
      <c r="G83" s="49"/>
      <c r="H83" s="50"/>
      <c r="I83" s="49"/>
      <c r="J83" s="216"/>
      <c r="K83" s="51"/>
      <c r="L83" s="52"/>
      <c r="M83" s="52"/>
      <c r="N83" s="52"/>
      <c r="O83" s="52"/>
      <c r="P83" s="52"/>
      <c r="Q83" s="52"/>
    </row>
    <row r="84" spans="1:17" ht="22.5">
      <c r="A84" s="4" t="s">
        <v>337</v>
      </c>
      <c r="B84" s="48"/>
      <c r="C84" s="49"/>
      <c r="D84" s="49"/>
      <c r="E84" s="49"/>
      <c r="F84" s="48"/>
      <c r="G84" s="49"/>
      <c r="H84" s="50"/>
      <c r="I84" s="49"/>
      <c r="J84" s="216"/>
      <c r="K84" s="51"/>
      <c r="L84" s="52"/>
      <c r="M84" s="52"/>
      <c r="N84" s="52"/>
      <c r="O84" s="52"/>
      <c r="P84" s="52"/>
      <c r="Q84" s="52"/>
    </row>
    <row r="85" spans="1:17">
      <c r="A85" t="s">
        <v>338</v>
      </c>
      <c r="B85" s="48"/>
      <c r="C85" s="49"/>
      <c r="D85" s="49"/>
      <c r="E85" s="49"/>
      <c r="F85" s="48"/>
      <c r="G85" s="49"/>
      <c r="H85" s="50"/>
      <c r="I85" s="49"/>
      <c r="J85" s="216"/>
      <c r="K85" s="51"/>
      <c r="L85" s="52"/>
      <c r="M85" s="52"/>
      <c r="N85" s="52"/>
      <c r="O85" s="52"/>
      <c r="P85" s="52"/>
      <c r="Q85" s="52"/>
    </row>
    <row r="86" spans="1:17">
      <c r="A86" s="5" t="s">
        <v>417</v>
      </c>
      <c r="B86" s="48"/>
      <c r="C86" s="49"/>
      <c r="D86" s="49"/>
      <c r="E86" s="49"/>
      <c r="F86" s="48"/>
      <c r="G86" s="49"/>
      <c r="H86" s="50"/>
      <c r="I86" s="49"/>
      <c r="J86" s="216"/>
      <c r="K86" s="51"/>
      <c r="L86" s="52"/>
      <c r="M86" s="52"/>
      <c r="N86" s="52"/>
      <c r="O86" s="52"/>
      <c r="P86" s="52"/>
      <c r="Q86" s="52"/>
    </row>
    <row r="87" spans="1:17">
      <c r="A87" s="55" t="s">
        <v>255</v>
      </c>
      <c r="B87" s="48"/>
      <c r="C87" s="49"/>
      <c r="D87" s="49"/>
      <c r="E87" s="49"/>
      <c r="F87" s="48"/>
      <c r="G87" s="49"/>
      <c r="H87" s="50"/>
      <c r="I87" s="49"/>
      <c r="J87" s="216"/>
      <c r="K87" s="51"/>
      <c r="L87" s="52"/>
      <c r="M87" s="52"/>
      <c r="N87" s="52"/>
      <c r="O87" s="52"/>
      <c r="P87" s="52"/>
      <c r="Q87" s="52"/>
    </row>
    <row r="88" spans="1:17">
      <c r="A88" s="57"/>
      <c r="B88" s="48"/>
      <c r="C88" s="49"/>
      <c r="D88" s="49"/>
      <c r="E88" s="49"/>
      <c r="F88" s="48"/>
      <c r="G88" s="49"/>
      <c r="H88" s="50"/>
      <c r="I88" s="49"/>
      <c r="J88" s="216"/>
      <c r="K88" s="51"/>
      <c r="L88" s="52"/>
      <c r="M88" s="52"/>
      <c r="N88" s="52"/>
      <c r="O88" s="52"/>
      <c r="P88" s="52"/>
      <c r="Q88" s="52"/>
    </row>
    <row r="89" spans="1:17" ht="22.5">
      <c r="A89" s="4" t="s">
        <v>418</v>
      </c>
      <c r="B89" s="216"/>
      <c r="C89" s="216"/>
      <c r="D89" s="216"/>
      <c r="E89" s="216"/>
      <c r="F89" s="216"/>
      <c r="G89" s="216"/>
      <c r="H89" s="216"/>
      <c r="I89" s="216"/>
      <c r="J89" s="216"/>
      <c r="K89" s="216"/>
      <c r="L89" s="216"/>
      <c r="M89" s="216"/>
      <c r="N89" s="216"/>
      <c r="O89" s="216"/>
      <c r="P89" s="216"/>
      <c r="Q89" s="216"/>
    </row>
    <row r="90" spans="1:17">
      <c r="A90" t="s">
        <v>419</v>
      </c>
      <c r="B90" s="216"/>
      <c r="C90" s="216"/>
      <c r="D90" s="216"/>
      <c r="E90" s="216"/>
      <c r="F90" s="216"/>
      <c r="G90" s="216"/>
      <c r="H90" s="216"/>
      <c r="I90" s="216"/>
      <c r="J90" s="216"/>
      <c r="K90" s="216"/>
      <c r="L90" s="216"/>
      <c r="M90" s="216"/>
      <c r="N90" s="216"/>
      <c r="O90" s="216"/>
      <c r="P90" s="216"/>
      <c r="Q90" s="216"/>
    </row>
    <row r="91" spans="1:17">
      <c r="A91" s="5" t="s">
        <v>420</v>
      </c>
      <c r="B91" s="216"/>
      <c r="C91" s="216"/>
      <c r="D91" s="216"/>
      <c r="E91" s="216"/>
      <c r="F91" s="216"/>
      <c r="G91" s="216"/>
      <c r="H91" s="216"/>
      <c r="I91" s="216"/>
      <c r="J91" s="216"/>
      <c r="K91" s="216"/>
      <c r="L91" s="216"/>
      <c r="M91" s="216"/>
      <c r="N91" s="216"/>
      <c r="O91" s="216"/>
      <c r="P91" s="216"/>
      <c r="Q91" s="216"/>
    </row>
    <row r="92" spans="1:17" ht="15" thickBot="1">
      <c r="A92" s="216"/>
      <c r="B92" s="216"/>
      <c r="C92" s="216"/>
      <c r="D92" s="216"/>
      <c r="E92" s="216"/>
      <c r="F92" s="216"/>
      <c r="G92" s="216"/>
      <c r="H92" s="216"/>
      <c r="I92" s="216"/>
      <c r="J92" s="216"/>
      <c r="K92" s="7"/>
      <c r="L92" s="212" t="s">
        <v>147</v>
      </c>
      <c r="M92" s="212"/>
      <c r="N92" s="25"/>
      <c r="O92" s="213" t="s">
        <v>148</v>
      </c>
      <c r="P92" s="213"/>
      <c r="Q92" s="213"/>
    </row>
    <row r="93" spans="1:17" ht="15" thickBot="1">
      <c r="A93" s="8" t="s">
        <v>149</v>
      </c>
      <c r="B93" s="217" t="s">
        <v>163</v>
      </c>
      <c r="C93" s="218"/>
      <c r="D93" s="9" t="s">
        <v>150</v>
      </c>
      <c r="E93" s="9" t="s">
        <v>151</v>
      </c>
      <c r="F93" s="217" t="s">
        <v>164</v>
      </c>
      <c r="G93" s="218"/>
      <c r="H93" s="9" t="s">
        <v>150</v>
      </c>
      <c r="I93" s="9" t="s">
        <v>151</v>
      </c>
      <c r="J93" s="216"/>
      <c r="K93" s="212" t="s">
        <v>149</v>
      </c>
      <c r="L93" s="11" t="str">
        <f>_xlfn.CONCAT("Homme", " ", "(N=", B97, ")")</f>
        <v>Homme (N=43)</v>
      </c>
      <c r="M93" s="212" t="s">
        <v>152</v>
      </c>
      <c r="N93" s="25" t="s">
        <v>153</v>
      </c>
      <c r="O93" s="12" t="str">
        <f>_xlfn.CONCAT("Femme", " ", "(N=", F97, ")")</f>
        <v>Femme (N=38)</v>
      </c>
      <c r="P93" s="213" t="s">
        <v>152</v>
      </c>
      <c r="Q93" s="213" t="s">
        <v>153</v>
      </c>
    </row>
    <row r="94" spans="1:17" ht="15" thickBot="1">
      <c r="A94" s="13" t="s">
        <v>250</v>
      </c>
      <c r="B94" s="33">
        <v>24</v>
      </c>
      <c r="C94" s="34">
        <f>B94/$B$97</f>
        <v>0.55813953488372092</v>
      </c>
      <c r="D94" s="34">
        <v>0.42</v>
      </c>
      <c r="E94" s="34">
        <v>0.59</v>
      </c>
      <c r="F94" s="23">
        <v>14</v>
      </c>
      <c r="G94" s="34">
        <f>F94/$F$97</f>
        <v>0.36842105263157893</v>
      </c>
      <c r="H94" s="34">
        <v>0.28000000000000003</v>
      </c>
      <c r="I94" s="34">
        <v>0.43</v>
      </c>
      <c r="J94" s="216"/>
      <c r="K94" s="35" t="str">
        <f>A94</f>
        <v xml:space="preserve">Une bonne pratique </v>
      </c>
      <c r="L94" s="17">
        <f>C94</f>
        <v>0.55813953488372092</v>
      </c>
      <c r="M94" s="17">
        <f>C94-D94</f>
        <v>0.13813953488372094</v>
      </c>
      <c r="N94" s="36">
        <f>E94-C94</f>
        <v>3.1860465116279046E-2</v>
      </c>
      <c r="O94" s="18">
        <f t="shared" ref="O94:O95" si="63">G94</f>
        <v>0.36842105263157893</v>
      </c>
      <c r="P94" s="18">
        <f>G94-H94</f>
        <v>8.84210526315789E-2</v>
      </c>
      <c r="Q94" s="18">
        <f>I94-G94</f>
        <v>6.1578947368421066E-2</v>
      </c>
    </row>
    <row r="95" spans="1:17" ht="15" thickBot="1">
      <c r="A95" s="46" t="s">
        <v>251</v>
      </c>
      <c r="B95" s="33">
        <v>4</v>
      </c>
      <c r="C95" s="34">
        <f t="shared" ref="C95:C96" si="64">B95/$B$97</f>
        <v>9.3023255813953487E-2</v>
      </c>
      <c r="D95" s="34">
        <v>7.0000000000000007E-2</v>
      </c>
      <c r="E95" s="34">
        <v>0.15</v>
      </c>
      <c r="F95" s="23">
        <v>9</v>
      </c>
      <c r="G95" s="34">
        <f t="shared" ref="G95:G96" si="65">F95/$F$97</f>
        <v>0.23684210526315788</v>
      </c>
      <c r="H95" s="34">
        <v>0.17</v>
      </c>
      <c r="I95" s="34">
        <v>0.36</v>
      </c>
      <c r="J95" s="216" t="s">
        <v>158</v>
      </c>
      <c r="K95" s="35" t="str">
        <f>A95</f>
        <v xml:space="preserve">Une mauvaise pratique </v>
      </c>
      <c r="L95" s="17">
        <f t="shared" ref="L95" si="66">C95</f>
        <v>9.3023255813953487E-2</v>
      </c>
      <c r="M95" s="17">
        <f t="shared" ref="M95" si="67">C95-D95</f>
        <v>2.302325581395348E-2</v>
      </c>
      <c r="N95" s="36">
        <f t="shared" ref="N95" si="68">E95-C95</f>
        <v>5.6976744186046507E-2</v>
      </c>
      <c r="O95" s="18">
        <f t="shared" si="63"/>
        <v>0.23684210526315788</v>
      </c>
      <c r="P95" s="18">
        <f t="shared" ref="P95" si="69">G95-H95</f>
        <v>6.6842105263157869E-2</v>
      </c>
      <c r="Q95" s="18">
        <f t="shared" ref="Q95" si="70">I95-G95</f>
        <v>0.12315789473684211</v>
      </c>
    </row>
    <row r="96" spans="1:17" ht="15" thickBot="1">
      <c r="A96" s="69" t="s">
        <v>421</v>
      </c>
      <c r="B96" s="33">
        <v>15</v>
      </c>
      <c r="C96" s="34">
        <f t="shared" si="64"/>
        <v>0.34883720930232559</v>
      </c>
      <c r="D96" s="34">
        <v>0.32</v>
      </c>
      <c r="E96" s="34">
        <v>0.41</v>
      </c>
      <c r="F96" s="23">
        <v>15</v>
      </c>
      <c r="G96" s="34">
        <f t="shared" si="65"/>
        <v>0.39473684210526316</v>
      </c>
      <c r="H96" s="34">
        <v>0.36</v>
      </c>
      <c r="I96" s="34">
        <v>0.4</v>
      </c>
      <c r="J96" s="216"/>
      <c r="K96" s="35" t="str">
        <f>A96</f>
        <v>N’a pas reçu la deuxième dose de vaccin</v>
      </c>
      <c r="L96" s="17">
        <f t="shared" ref="L96" si="71">C96</f>
        <v>0.34883720930232559</v>
      </c>
      <c r="M96" s="17">
        <f t="shared" ref="M96" si="72">C96-D96</f>
        <v>2.8837209302325584E-2</v>
      </c>
      <c r="N96" s="36">
        <f t="shared" ref="N96" si="73">E96-C96</f>
        <v>6.1162790697674385E-2</v>
      </c>
      <c r="O96" s="18">
        <f t="shared" ref="O96" si="74">G96</f>
        <v>0.39473684210526316</v>
      </c>
      <c r="P96" s="18">
        <f t="shared" ref="P96" si="75">G96-H96</f>
        <v>3.4736842105263177E-2</v>
      </c>
      <c r="Q96" s="18">
        <f t="shared" ref="Q96" si="76">I96-G96</f>
        <v>5.2631578947368585E-3</v>
      </c>
    </row>
    <row r="97" spans="1:18" ht="15" thickBot="1">
      <c r="A97" s="19" t="s">
        <v>159</v>
      </c>
      <c r="B97" s="33">
        <f>SUM(B94:B96)</f>
        <v>43</v>
      </c>
      <c r="C97" s="39"/>
      <c r="D97" s="39"/>
      <c r="E97" s="39"/>
      <c r="F97" s="33">
        <f>SUM(F94:F96)</f>
        <v>38</v>
      </c>
      <c r="G97" s="39"/>
      <c r="H97" s="23"/>
      <c r="I97" s="39"/>
      <c r="J97" s="216">
        <f>SUM(B97+F97)</f>
        <v>81</v>
      </c>
      <c r="K97" s="37" t="s">
        <v>159</v>
      </c>
      <c r="L97" s="17">
        <f>SUM(L94:L96)</f>
        <v>1</v>
      </c>
      <c r="M97" s="17"/>
      <c r="N97" s="36"/>
      <c r="O97" s="18">
        <f>SUM(O94:O96)</f>
        <v>1</v>
      </c>
      <c r="P97" s="18"/>
      <c r="Q97" s="18"/>
      <c r="R97" s="216"/>
    </row>
    <row r="99" spans="1:18" ht="22.5">
      <c r="A99" s="4" t="s">
        <v>334</v>
      </c>
      <c r="B99" s="48"/>
      <c r="C99" s="49"/>
      <c r="D99" s="49"/>
      <c r="E99" s="49"/>
      <c r="F99" s="48"/>
      <c r="G99" s="49"/>
      <c r="H99" s="50"/>
      <c r="I99" s="49"/>
      <c r="J99" s="216"/>
      <c r="K99" s="51"/>
      <c r="L99" s="52"/>
      <c r="M99" s="52"/>
      <c r="N99" s="52"/>
      <c r="O99" s="52"/>
      <c r="P99" s="52"/>
      <c r="Q99" s="52"/>
      <c r="R99" s="216"/>
    </row>
    <row r="100" spans="1:18">
      <c r="A100" t="s">
        <v>335</v>
      </c>
      <c r="B100" s="48"/>
      <c r="C100" s="49"/>
      <c r="D100" s="49"/>
      <c r="E100" s="49"/>
      <c r="F100" s="48"/>
      <c r="G100" s="49"/>
      <c r="H100" s="50"/>
      <c r="I100" s="49"/>
      <c r="J100" s="216"/>
      <c r="K100" s="51"/>
      <c r="L100" s="52"/>
      <c r="M100" s="52"/>
      <c r="N100" s="52"/>
      <c r="O100" s="52"/>
      <c r="P100" s="52"/>
      <c r="Q100" s="52"/>
      <c r="R100" s="216"/>
    </row>
    <row r="101" spans="1:18">
      <c r="A101" s="5" t="s">
        <v>422</v>
      </c>
      <c r="B101" s="48"/>
      <c r="C101" s="49"/>
      <c r="D101" s="49"/>
      <c r="E101" s="49"/>
      <c r="F101" s="48"/>
      <c r="G101" s="49"/>
      <c r="H101" s="50"/>
      <c r="I101" s="49"/>
      <c r="J101" s="216"/>
      <c r="K101" s="51"/>
      <c r="L101" s="52"/>
      <c r="M101" s="52"/>
      <c r="N101" s="52"/>
      <c r="O101" s="52"/>
      <c r="P101" s="52"/>
      <c r="Q101" s="52"/>
      <c r="R101" s="216"/>
    </row>
    <row r="102" spans="1:18">
      <c r="A102" s="55" t="s">
        <v>255</v>
      </c>
      <c r="B102" s="48"/>
      <c r="C102" s="49"/>
      <c r="D102" s="49"/>
      <c r="E102" s="49"/>
      <c r="F102" s="48"/>
      <c r="G102" s="49"/>
      <c r="H102" s="50"/>
      <c r="I102" s="49"/>
      <c r="J102" s="216"/>
      <c r="K102" s="51"/>
      <c r="L102" s="52"/>
      <c r="M102" s="52"/>
      <c r="N102" s="52"/>
      <c r="O102" s="52"/>
      <c r="P102" s="52"/>
      <c r="Q102" s="52"/>
      <c r="R102" s="216"/>
    </row>
    <row r="103" spans="1:18">
      <c r="A103" s="47"/>
      <c r="B103" s="48"/>
      <c r="C103" s="49"/>
      <c r="D103" s="49"/>
      <c r="E103" s="49"/>
      <c r="F103" s="48"/>
      <c r="G103" s="49"/>
      <c r="H103" s="50"/>
      <c r="I103" s="49"/>
      <c r="J103" s="216"/>
      <c r="K103" s="51"/>
      <c r="L103" s="52"/>
      <c r="M103" s="52"/>
      <c r="N103" s="52"/>
      <c r="O103" s="52"/>
      <c r="P103" s="52"/>
      <c r="Q103" s="52"/>
      <c r="R103" s="216"/>
    </row>
    <row r="104" spans="1:18" ht="22.5">
      <c r="A104" s="4" t="s">
        <v>337</v>
      </c>
      <c r="B104" s="48"/>
      <c r="C104" s="49"/>
      <c r="D104" s="49"/>
      <c r="E104" s="49"/>
      <c r="F104" s="48"/>
      <c r="G104" s="49"/>
      <c r="H104" s="50"/>
      <c r="I104" s="49"/>
      <c r="J104" s="216"/>
      <c r="K104" s="51"/>
      <c r="L104" s="52"/>
      <c r="M104" s="52"/>
      <c r="N104" s="52"/>
      <c r="O104" s="52"/>
      <c r="P104" s="52"/>
      <c r="Q104" s="52"/>
      <c r="R104" s="216"/>
    </row>
    <row r="105" spans="1:18">
      <c r="A105" t="s">
        <v>338</v>
      </c>
      <c r="B105" s="48"/>
      <c r="C105" s="49"/>
      <c r="D105" s="49"/>
      <c r="E105" s="49"/>
      <c r="F105" s="48"/>
      <c r="G105" s="49"/>
      <c r="H105" s="50"/>
      <c r="I105" s="49"/>
      <c r="J105" s="216"/>
      <c r="K105" s="51"/>
      <c r="L105" s="52"/>
      <c r="M105" s="52"/>
      <c r="N105" s="52"/>
      <c r="O105" s="52"/>
      <c r="P105" s="52"/>
      <c r="Q105" s="52"/>
      <c r="R105" s="216"/>
    </row>
    <row r="106" spans="1:18">
      <c r="A106" s="5" t="s">
        <v>423</v>
      </c>
      <c r="B106" s="48"/>
      <c r="C106" s="49"/>
      <c r="D106" s="49"/>
      <c r="E106" s="49"/>
      <c r="F106" s="48"/>
      <c r="G106" s="49"/>
      <c r="H106" s="50"/>
      <c r="I106" s="49"/>
      <c r="J106" s="216"/>
      <c r="K106" s="51"/>
      <c r="L106" s="52"/>
      <c r="M106" s="52"/>
      <c r="N106" s="52"/>
      <c r="O106" s="52"/>
      <c r="P106" s="52"/>
      <c r="Q106" s="52"/>
      <c r="R106" s="216"/>
    </row>
    <row r="107" spans="1:18">
      <c r="A107" s="55" t="s">
        <v>255</v>
      </c>
      <c r="B107" s="48"/>
      <c r="C107" s="49"/>
      <c r="D107" s="49"/>
      <c r="E107" s="49"/>
      <c r="F107" s="48"/>
      <c r="G107" s="49"/>
      <c r="H107" s="50"/>
      <c r="I107" s="49"/>
      <c r="J107" s="216"/>
      <c r="K107" s="51"/>
      <c r="L107" s="52"/>
      <c r="M107" s="52"/>
      <c r="N107" s="52"/>
      <c r="O107" s="52"/>
      <c r="P107" s="52"/>
      <c r="Q107" s="52"/>
      <c r="R107" s="216"/>
    </row>
    <row r="108" spans="1:18">
      <c r="A108" s="57"/>
      <c r="B108" s="48"/>
      <c r="C108" s="49"/>
      <c r="D108" s="49"/>
      <c r="E108" s="49"/>
      <c r="F108" s="48"/>
      <c r="G108" s="49"/>
      <c r="H108" s="50"/>
      <c r="I108" s="49"/>
      <c r="J108" s="216"/>
      <c r="K108" s="51"/>
      <c r="L108" s="52"/>
      <c r="M108" s="52"/>
      <c r="N108" s="52"/>
      <c r="O108" s="52"/>
      <c r="P108" s="52"/>
      <c r="Q108" s="52"/>
      <c r="R108" s="216"/>
    </row>
    <row r="109" spans="1:18" s="66" customFormat="1" ht="22.5">
      <c r="A109" s="4" t="s">
        <v>424</v>
      </c>
      <c r="B109" s="216"/>
      <c r="C109" s="216"/>
      <c r="D109" s="216"/>
      <c r="E109" s="216"/>
      <c r="F109" s="216"/>
      <c r="G109" s="216"/>
      <c r="H109" s="216"/>
      <c r="I109" s="216"/>
      <c r="J109" s="216"/>
      <c r="K109" s="216"/>
      <c r="L109" s="216"/>
      <c r="M109" s="216"/>
      <c r="N109" s="216"/>
      <c r="O109" s="216"/>
      <c r="P109" s="216"/>
      <c r="Q109" s="216"/>
      <c r="R109" s="216"/>
    </row>
    <row r="110" spans="1:18" s="66" customFormat="1">
      <c r="A110" t="s">
        <v>425</v>
      </c>
      <c r="B110" s="216"/>
      <c r="C110" s="216"/>
      <c r="D110" s="216"/>
      <c r="E110" s="216"/>
      <c r="F110" s="216"/>
      <c r="G110" s="216"/>
      <c r="H110" s="216"/>
      <c r="I110" s="216"/>
      <c r="J110" s="216"/>
      <c r="K110" s="216"/>
      <c r="L110" s="216"/>
      <c r="M110" s="216"/>
      <c r="N110" s="216"/>
      <c r="O110" s="216"/>
      <c r="P110" s="216"/>
      <c r="Q110" s="216"/>
      <c r="R110" s="216"/>
    </row>
    <row r="111" spans="1:18" s="66" customFormat="1">
      <c r="A111" s="5" t="s">
        <v>426</v>
      </c>
      <c r="B111" s="216"/>
      <c r="C111" s="216"/>
      <c r="D111" s="216"/>
      <c r="E111" s="216"/>
      <c r="F111" s="216"/>
      <c r="G111" s="216"/>
      <c r="H111" s="216"/>
      <c r="I111" s="216"/>
      <c r="J111" s="216"/>
      <c r="K111" s="216"/>
      <c r="L111" s="216"/>
      <c r="M111" s="216"/>
      <c r="N111" s="216"/>
      <c r="O111" s="216"/>
      <c r="P111" s="216"/>
      <c r="Q111" s="216"/>
      <c r="R111" s="216"/>
    </row>
    <row r="112" spans="1:18" s="66" customFormat="1" ht="15" thickBot="1">
      <c r="A112" s="216"/>
      <c r="B112" s="216"/>
      <c r="C112" s="216"/>
      <c r="D112" s="216"/>
      <c r="E112" s="216"/>
      <c r="F112" s="216"/>
      <c r="G112" s="216"/>
      <c r="H112" s="216"/>
      <c r="I112" s="216"/>
      <c r="J112" s="216"/>
      <c r="K112" s="7"/>
      <c r="L112" s="77"/>
      <c r="M112" s="224" t="s">
        <v>147</v>
      </c>
      <c r="N112" s="224"/>
      <c r="O112" s="224"/>
      <c r="P112" s="225" t="s">
        <v>148</v>
      </c>
      <c r="Q112" s="225"/>
      <c r="R112" s="225"/>
    </row>
    <row r="113" spans="1:18" s="66" customFormat="1" ht="15" thickBot="1">
      <c r="A113" s="113" t="s">
        <v>149</v>
      </c>
      <c r="B113" s="228" t="s">
        <v>163</v>
      </c>
      <c r="C113" s="229"/>
      <c r="D113" s="91" t="s">
        <v>150</v>
      </c>
      <c r="E113" s="91" t="s">
        <v>151</v>
      </c>
      <c r="F113" s="228" t="s">
        <v>164</v>
      </c>
      <c r="G113" s="229"/>
      <c r="H113" s="91" t="s">
        <v>150</v>
      </c>
      <c r="I113" s="91" t="s">
        <v>151</v>
      </c>
      <c r="J113" s="216"/>
      <c r="K113" s="80" t="s">
        <v>427</v>
      </c>
      <c r="L113" s="78" t="s">
        <v>149</v>
      </c>
      <c r="M113" s="11" t="str">
        <f>_xlfn.CONCAT("Homme", " ", "(N=", B126, ")")</f>
        <v>Homme (N=43)</v>
      </c>
      <c r="N113" s="212" t="s">
        <v>152</v>
      </c>
      <c r="O113" s="212" t="s">
        <v>153</v>
      </c>
      <c r="P113" s="12" t="str">
        <f>_xlfn.CONCAT("Femme", " ", "(N=", F126, ")")</f>
        <v>Femme (N=24)</v>
      </c>
      <c r="Q113" s="213" t="s">
        <v>152</v>
      </c>
      <c r="R113" s="213" t="s">
        <v>153</v>
      </c>
    </row>
    <row r="114" spans="1:18" s="66" customFormat="1" ht="15" thickBot="1">
      <c r="A114" s="84" t="s">
        <v>428</v>
      </c>
      <c r="B114" s="92">
        <v>4</v>
      </c>
      <c r="C114" s="86">
        <f>B114/$B$126</f>
        <v>9.3023255813953487E-2</v>
      </c>
      <c r="D114" s="86">
        <v>0.05</v>
      </c>
      <c r="E114" s="86">
        <v>0.13</v>
      </c>
      <c r="F114" s="92">
        <v>2</v>
      </c>
      <c r="G114" s="86">
        <f>F114/$F$126</f>
        <v>8.3333333333333329E-2</v>
      </c>
      <c r="H114" s="86">
        <v>0.05</v>
      </c>
      <c r="I114" s="86">
        <v>0.1</v>
      </c>
      <c r="J114" s="74"/>
      <c r="K114" s="230" t="s">
        <v>429</v>
      </c>
      <c r="L114" s="79" t="str">
        <f t="shared" ref="L114:L125" si="77">A114</f>
        <v>Ébola n’est pas réel</v>
      </c>
      <c r="M114" s="17">
        <f t="shared" ref="M114:M125" si="78">C114</f>
        <v>9.3023255813953487E-2</v>
      </c>
      <c r="N114" s="17">
        <f t="shared" ref="N114:N125" si="79">C114-D114</f>
        <v>4.3023255813953484E-2</v>
      </c>
      <c r="O114" s="17">
        <f t="shared" ref="O114:O125" si="80">E114-C114</f>
        <v>3.6976744186046517E-2</v>
      </c>
      <c r="P114" s="18">
        <f t="shared" ref="P114:P125" si="81">G114</f>
        <v>8.3333333333333329E-2</v>
      </c>
      <c r="Q114" s="18">
        <f t="shared" ref="Q114:Q125" si="82">G114-H114</f>
        <v>3.3333333333333326E-2</v>
      </c>
      <c r="R114" s="18">
        <f t="shared" ref="R114:R125" si="83">I114-G114</f>
        <v>1.6666666666666677E-2</v>
      </c>
    </row>
    <row r="115" spans="1:18" s="66" customFormat="1" ht="15" thickBot="1">
      <c r="A115" s="101" t="s">
        <v>430</v>
      </c>
      <c r="B115" s="92">
        <v>6</v>
      </c>
      <c r="C115" s="86">
        <f t="shared" ref="C115:C125" si="84">B115/$B$126</f>
        <v>0.13953488372093023</v>
      </c>
      <c r="D115" s="86">
        <v>0.1</v>
      </c>
      <c r="E115" s="86">
        <v>0.15</v>
      </c>
      <c r="F115" s="92">
        <v>1</v>
      </c>
      <c r="G115" s="86">
        <f t="shared" ref="G115:G125" si="85">F115/$F$126</f>
        <v>4.1666666666666664E-2</v>
      </c>
      <c r="H115" s="86">
        <v>0.03</v>
      </c>
      <c r="I115" s="86">
        <v>0.06</v>
      </c>
      <c r="J115" s="74"/>
      <c r="K115" s="230"/>
      <c r="L115" s="79" t="str">
        <f t="shared" si="77"/>
        <v>Je ne pense pas être à risque de contracter le virus Ébola</v>
      </c>
      <c r="M115" s="17">
        <f t="shared" si="78"/>
        <v>0.13953488372093023</v>
      </c>
      <c r="N115" s="17">
        <f t="shared" si="79"/>
        <v>3.9534883720930225E-2</v>
      </c>
      <c r="O115" s="17">
        <f t="shared" si="80"/>
        <v>1.0465116279069764E-2</v>
      </c>
      <c r="P115" s="18">
        <f t="shared" si="81"/>
        <v>4.1666666666666664E-2</v>
      </c>
      <c r="Q115" s="18">
        <f t="shared" si="82"/>
        <v>1.1666666666666665E-2</v>
      </c>
      <c r="R115" s="18">
        <f t="shared" si="83"/>
        <v>1.8333333333333333E-2</v>
      </c>
    </row>
    <row r="116" spans="1:18" s="66" customFormat="1" ht="15" thickBot="1">
      <c r="A116" s="102" t="s">
        <v>431</v>
      </c>
      <c r="B116" s="92">
        <v>3</v>
      </c>
      <c r="C116" s="86">
        <f t="shared" si="84"/>
        <v>6.9767441860465115E-2</v>
      </c>
      <c r="D116" s="86">
        <v>0.02</v>
      </c>
      <c r="E116" s="86">
        <v>0.11</v>
      </c>
      <c r="F116" s="92">
        <v>3</v>
      </c>
      <c r="G116" s="86">
        <f t="shared" si="85"/>
        <v>0.125</v>
      </c>
      <c r="H116" s="86">
        <v>0.1</v>
      </c>
      <c r="I116" s="86">
        <v>0.19</v>
      </c>
      <c r="J116" s="216"/>
      <c r="K116" s="81" t="s">
        <v>432</v>
      </c>
      <c r="L116" s="79" t="str">
        <f t="shared" si="77"/>
        <v>Je ne pense pas que le vaccin soit efficace</v>
      </c>
      <c r="M116" s="17">
        <f t="shared" si="78"/>
        <v>6.9767441860465115E-2</v>
      </c>
      <c r="N116" s="17">
        <f t="shared" si="79"/>
        <v>4.9767441860465111E-2</v>
      </c>
      <c r="O116" s="17">
        <f t="shared" si="80"/>
        <v>4.0232558139534885E-2</v>
      </c>
      <c r="P116" s="18">
        <f t="shared" si="81"/>
        <v>0.125</v>
      </c>
      <c r="Q116" s="18">
        <f t="shared" si="82"/>
        <v>2.4999999999999994E-2</v>
      </c>
      <c r="R116" s="18">
        <f t="shared" si="83"/>
        <v>6.5000000000000002E-2</v>
      </c>
    </row>
    <row r="117" spans="1:18" s="66" customFormat="1" ht="15" thickBot="1">
      <c r="A117" s="84" t="s">
        <v>433</v>
      </c>
      <c r="B117" s="92">
        <v>5</v>
      </c>
      <c r="C117" s="86">
        <f t="shared" si="84"/>
        <v>0.11627906976744186</v>
      </c>
      <c r="D117" s="86">
        <v>0.05</v>
      </c>
      <c r="E117" s="86">
        <v>0.14000000000000001</v>
      </c>
      <c r="F117" s="92">
        <v>3</v>
      </c>
      <c r="G117" s="86">
        <f t="shared" si="85"/>
        <v>0.125</v>
      </c>
      <c r="H117" s="86">
        <v>0.11</v>
      </c>
      <c r="I117" s="86">
        <v>0.17</v>
      </c>
      <c r="J117" s="74"/>
      <c r="K117" s="230" t="s">
        <v>434</v>
      </c>
      <c r="L117" s="79" t="str">
        <f t="shared" si="77"/>
        <v>Je crois que le vaccin transmet le virus Ébola</v>
      </c>
      <c r="M117" s="17">
        <f t="shared" si="78"/>
        <v>0.11627906976744186</v>
      </c>
      <c r="N117" s="17">
        <f t="shared" si="79"/>
        <v>6.6279069767441856E-2</v>
      </c>
      <c r="O117" s="17">
        <f t="shared" si="80"/>
        <v>2.3720930232558154E-2</v>
      </c>
      <c r="P117" s="18">
        <f t="shared" si="81"/>
        <v>0.125</v>
      </c>
      <c r="Q117" s="18">
        <f t="shared" si="82"/>
        <v>1.4999999999999999E-2</v>
      </c>
      <c r="R117" s="18">
        <f t="shared" si="83"/>
        <v>4.5000000000000012E-2</v>
      </c>
    </row>
    <row r="118" spans="1:18" s="66" customFormat="1" ht="15" thickBot="1">
      <c r="A118" s="84" t="s">
        <v>435</v>
      </c>
      <c r="B118" s="92">
        <v>2</v>
      </c>
      <c r="C118" s="86">
        <f t="shared" si="84"/>
        <v>4.6511627906976744E-2</v>
      </c>
      <c r="D118" s="86">
        <v>0.03</v>
      </c>
      <c r="E118" s="86">
        <v>0.08</v>
      </c>
      <c r="F118" s="92">
        <v>1</v>
      </c>
      <c r="G118" s="86">
        <f t="shared" si="85"/>
        <v>4.1666666666666664E-2</v>
      </c>
      <c r="H118" s="86">
        <v>0.01</v>
      </c>
      <c r="I118" s="86">
        <v>0.05</v>
      </c>
      <c r="J118" s="74"/>
      <c r="K118" s="230"/>
      <c r="L118" s="79" t="str">
        <f t="shared" si="77"/>
        <v>Le vaccin entraîne la mort</v>
      </c>
      <c r="M118" s="17">
        <f t="shared" si="78"/>
        <v>4.6511627906976744E-2</v>
      </c>
      <c r="N118" s="17">
        <f t="shared" si="79"/>
        <v>1.6511627906976745E-2</v>
      </c>
      <c r="O118" s="17">
        <f t="shared" si="80"/>
        <v>3.3488372093023258E-2</v>
      </c>
      <c r="P118" s="18">
        <f t="shared" si="81"/>
        <v>4.1666666666666664E-2</v>
      </c>
      <c r="Q118" s="18">
        <f t="shared" si="82"/>
        <v>3.1666666666666662E-2</v>
      </c>
      <c r="R118" s="18">
        <f t="shared" si="83"/>
        <v>8.3333333333333384E-3</v>
      </c>
    </row>
    <row r="119" spans="1:18" s="66" customFormat="1" ht="15" thickBot="1">
      <c r="A119" s="84" t="s">
        <v>436</v>
      </c>
      <c r="B119" s="92">
        <v>2</v>
      </c>
      <c r="C119" s="86">
        <f t="shared" si="84"/>
        <v>4.6511627906976744E-2</v>
      </c>
      <c r="D119" s="86">
        <v>0.03</v>
      </c>
      <c r="E119" s="86">
        <v>0.06</v>
      </c>
      <c r="F119" s="92">
        <v>1</v>
      </c>
      <c r="G119" s="86">
        <f t="shared" si="85"/>
        <v>4.1666666666666664E-2</v>
      </c>
      <c r="H119" s="86">
        <v>0.02</v>
      </c>
      <c r="I119" s="86">
        <v>7.0000000000000007E-2</v>
      </c>
      <c r="J119" s="74"/>
      <c r="K119" s="230"/>
      <c r="L119" s="79" t="str">
        <f t="shared" si="77"/>
        <v>Le vaccin a des effets secondaires nocifs</v>
      </c>
      <c r="M119" s="17">
        <f t="shared" si="78"/>
        <v>4.6511627906976744E-2</v>
      </c>
      <c r="N119" s="17">
        <f t="shared" si="79"/>
        <v>1.6511627906976745E-2</v>
      </c>
      <c r="O119" s="17">
        <f t="shared" si="80"/>
        <v>1.3488372093023254E-2</v>
      </c>
      <c r="P119" s="18">
        <f t="shared" si="81"/>
        <v>4.1666666666666664E-2</v>
      </c>
      <c r="Q119" s="18">
        <f t="shared" si="82"/>
        <v>2.1666666666666664E-2</v>
      </c>
      <c r="R119" s="18">
        <f t="shared" si="83"/>
        <v>2.8333333333333342E-2</v>
      </c>
    </row>
    <row r="120" spans="1:18" s="66" customFormat="1" ht="27" thickBot="1">
      <c r="A120" s="84" t="s">
        <v>437</v>
      </c>
      <c r="B120" s="92">
        <v>5</v>
      </c>
      <c r="C120" s="86">
        <f t="shared" si="84"/>
        <v>0.11627906976744186</v>
      </c>
      <c r="D120" s="86">
        <v>0.02</v>
      </c>
      <c r="E120" s="86">
        <v>0.17</v>
      </c>
      <c r="F120" s="92">
        <v>3</v>
      </c>
      <c r="G120" s="86">
        <f t="shared" si="85"/>
        <v>0.125</v>
      </c>
      <c r="H120" s="86">
        <v>0.1</v>
      </c>
      <c r="I120" s="86">
        <v>0.18</v>
      </c>
      <c r="J120" s="75"/>
      <c r="K120" s="231" t="s">
        <v>438</v>
      </c>
      <c r="L120" s="79" t="str">
        <f t="shared" si="77"/>
        <v xml:space="preserve">On me l’a proposé, mais on m’a dit que je n’étais pas admissible </v>
      </c>
      <c r="M120" s="17">
        <f t="shared" si="78"/>
        <v>0.11627906976744186</v>
      </c>
      <c r="N120" s="17">
        <f t="shared" si="79"/>
        <v>9.6279069767441855E-2</v>
      </c>
      <c r="O120" s="17">
        <f t="shared" si="80"/>
        <v>5.3720930232558153E-2</v>
      </c>
      <c r="P120" s="18">
        <f t="shared" si="81"/>
        <v>0.125</v>
      </c>
      <c r="Q120" s="18">
        <f t="shared" si="82"/>
        <v>2.4999999999999994E-2</v>
      </c>
      <c r="R120" s="18">
        <f t="shared" si="83"/>
        <v>5.4999999999999993E-2</v>
      </c>
    </row>
    <row r="121" spans="1:18" s="66" customFormat="1" ht="15" thickBot="1">
      <c r="A121" s="92" t="s">
        <v>439</v>
      </c>
      <c r="B121" s="92">
        <v>6</v>
      </c>
      <c r="C121" s="86">
        <f t="shared" si="84"/>
        <v>0.13953488372093023</v>
      </c>
      <c r="D121" s="86">
        <v>0.05</v>
      </c>
      <c r="E121" s="86">
        <v>0.15</v>
      </c>
      <c r="F121" s="92">
        <v>3</v>
      </c>
      <c r="G121" s="86">
        <f t="shared" si="85"/>
        <v>0.125</v>
      </c>
      <c r="H121" s="86">
        <v>0.11</v>
      </c>
      <c r="I121" s="86">
        <v>0.15</v>
      </c>
      <c r="J121" s="75"/>
      <c r="K121" s="231"/>
      <c r="L121" s="79" t="str">
        <f t="shared" si="77"/>
        <v>Le centre de vaccination est trop éloigné</v>
      </c>
      <c r="M121" s="17">
        <f t="shared" si="78"/>
        <v>0.13953488372093023</v>
      </c>
      <c r="N121" s="17">
        <f t="shared" si="79"/>
        <v>8.9534883720930228E-2</v>
      </c>
      <c r="O121" s="17">
        <f t="shared" si="80"/>
        <v>1.0465116279069764E-2</v>
      </c>
      <c r="P121" s="18">
        <f t="shared" si="81"/>
        <v>0.125</v>
      </c>
      <c r="Q121" s="18">
        <f t="shared" si="82"/>
        <v>1.4999999999999999E-2</v>
      </c>
      <c r="R121" s="18">
        <f t="shared" si="83"/>
        <v>2.4999999999999994E-2</v>
      </c>
    </row>
    <row r="122" spans="1:18" s="66" customFormat="1" ht="15" thickBot="1">
      <c r="A122" s="84" t="s">
        <v>440</v>
      </c>
      <c r="B122" s="92">
        <v>5</v>
      </c>
      <c r="C122" s="86">
        <f t="shared" si="84"/>
        <v>0.11627906976744186</v>
      </c>
      <c r="D122" s="118">
        <v>0.11</v>
      </c>
      <c r="E122" s="118">
        <v>0.15</v>
      </c>
      <c r="F122" s="92">
        <v>4</v>
      </c>
      <c r="G122" s="86">
        <f t="shared" si="85"/>
        <v>0.16666666666666666</v>
      </c>
      <c r="H122" s="86">
        <v>0.16</v>
      </c>
      <c r="I122" s="86">
        <v>0.24</v>
      </c>
      <c r="J122" s="75"/>
      <c r="K122" s="231"/>
      <c r="L122" s="79" t="str">
        <f t="shared" si="77"/>
        <v>La vaccination prend trop de temps</v>
      </c>
      <c r="M122" s="17">
        <f t="shared" si="78"/>
        <v>0.11627906976744186</v>
      </c>
      <c r="N122" s="17">
        <f t="shared" si="79"/>
        <v>6.2790697674418583E-3</v>
      </c>
      <c r="O122" s="17">
        <f t="shared" si="80"/>
        <v>3.3720930232558136E-2</v>
      </c>
      <c r="P122" s="18">
        <f t="shared" si="81"/>
        <v>0.16666666666666666</v>
      </c>
      <c r="Q122" s="18">
        <f t="shared" si="82"/>
        <v>6.6666666666666541E-3</v>
      </c>
      <c r="R122" s="18">
        <f t="shared" si="83"/>
        <v>7.3333333333333334E-2</v>
      </c>
    </row>
    <row r="123" spans="1:18" s="66" customFormat="1" ht="15" thickBot="1">
      <c r="A123" s="88" t="s">
        <v>441</v>
      </c>
      <c r="B123" s="92">
        <v>4</v>
      </c>
      <c r="C123" s="119">
        <f t="shared" si="84"/>
        <v>9.3023255813953487E-2</v>
      </c>
      <c r="D123" s="120">
        <v>0.04</v>
      </c>
      <c r="E123" s="120">
        <v>0.11</v>
      </c>
      <c r="F123" s="92">
        <v>2</v>
      </c>
      <c r="G123" s="86">
        <f t="shared" si="85"/>
        <v>8.3333333333333329E-2</v>
      </c>
      <c r="H123" s="121">
        <v>7.0000000000000007E-2</v>
      </c>
      <c r="I123" s="121">
        <v>0.14000000000000001</v>
      </c>
      <c r="J123" s="75"/>
      <c r="K123" s="231"/>
      <c r="L123" s="79" t="str">
        <f t="shared" si="77"/>
        <v>Je ne sais pas comment me faire vacciner</v>
      </c>
      <c r="M123" s="17">
        <f t="shared" si="78"/>
        <v>9.3023255813953487E-2</v>
      </c>
      <c r="N123" s="17">
        <f t="shared" si="79"/>
        <v>5.3023255813953486E-2</v>
      </c>
      <c r="O123" s="17">
        <f t="shared" si="80"/>
        <v>1.6976744186046513E-2</v>
      </c>
      <c r="P123" s="18">
        <f t="shared" si="81"/>
        <v>8.3333333333333329E-2</v>
      </c>
      <c r="Q123" s="18">
        <f t="shared" si="82"/>
        <v>1.3333333333333322E-2</v>
      </c>
      <c r="R123" s="18">
        <f t="shared" si="83"/>
        <v>5.6666666666666685E-2</v>
      </c>
    </row>
    <row r="124" spans="1:18" ht="15" thickBot="1">
      <c r="A124" s="86" t="s">
        <v>351</v>
      </c>
      <c r="B124" s="92">
        <v>1</v>
      </c>
      <c r="C124" s="119">
        <f t="shared" si="84"/>
        <v>2.3255813953488372E-2</v>
      </c>
      <c r="D124" s="120">
        <v>0.01</v>
      </c>
      <c r="E124" s="120">
        <v>0.03</v>
      </c>
      <c r="F124" s="92">
        <v>0</v>
      </c>
      <c r="G124" s="86">
        <f t="shared" si="85"/>
        <v>0</v>
      </c>
      <c r="H124" s="121">
        <v>0</v>
      </c>
      <c r="I124" s="121">
        <v>0</v>
      </c>
      <c r="J124" s="44"/>
      <c r="K124" s="231" t="s">
        <v>200</v>
      </c>
      <c r="L124" s="79" t="str">
        <f t="shared" si="77"/>
        <v>Autre (préciser)</v>
      </c>
      <c r="M124" s="17">
        <f t="shared" si="78"/>
        <v>2.3255813953488372E-2</v>
      </c>
      <c r="N124" s="17">
        <f t="shared" si="79"/>
        <v>1.3255813953488372E-2</v>
      </c>
      <c r="O124" s="17">
        <f t="shared" si="80"/>
        <v>6.7441860465116271E-3</v>
      </c>
      <c r="P124" s="18">
        <f t="shared" si="81"/>
        <v>0</v>
      </c>
      <c r="Q124" s="18">
        <f t="shared" si="82"/>
        <v>0</v>
      </c>
      <c r="R124" s="18">
        <f t="shared" si="83"/>
        <v>0</v>
      </c>
    </row>
    <row r="125" spans="1:18" ht="15" thickBot="1">
      <c r="A125" s="92" t="s">
        <v>213</v>
      </c>
      <c r="B125" s="92">
        <v>0</v>
      </c>
      <c r="C125" s="119">
        <f t="shared" si="84"/>
        <v>0</v>
      </c>
      <c r="D125" s="120">
        <v>0</v>
      </c>
      <c r="E125" s="120">
        <v>0</v>
      </c>
      <c r="F125" s="92">
        <v>1</v>
      </c>
      <c r="G125" s="86">
        <f t="shared" si="85"/>
        <v>4.1666666666666664E-2</v>
      </c>
      <c r="H125" s="121">
        <v>0.03</v>
      </c>
      <c r="I125" s="121">
        <v>0.05</v>
      </c>
      <c r="J125" s="44" t="s">
        <v>158</v>
      </c>
      <c r="K125" s="231"/>
      <c r="L125" s="79" t="str">
        <f t="shared" si="77"/>
        <v>Je ne sais pas</v>
      </c>
      <c r="M125" s="17">
        <f t="shared" si="78"/>
        <v>0</v>
      </c>
      <c r="N125" s="17">
        <f t="shared" si="79"/>
        <v>0</v>
      </c>
      <c r="O125" s="17">
        <f t="shared" si="80"/>
        <v>0</v>
      </c>
      <c r="P125" s="18">
        <f t="shared" si="81"/>
        <v>4.1666666666666664E-2</v>
      </c>
      <c r="Q125" s="18">
        <f t="shared" si="82"/>
        <v>1.1666666666666665E-2</v>
      </c>
      <c r="R125" s="18">
        <f t="shared" si="83"/>
        <v>8.3333333333333384E-3</v>
      </c>
    </row>
    <row r="126" spans="1:18" ht="15" thickBot="1">
      <c r="A126" s="73" t="s">
        <v>159</v>
      </c>
      <c r="B126" s="116">
        <f>SUM(B114:B125)</f>
        <v>43</v>
      </c>
      <c r="C126" s="116"/>
      <c r="D126" s="116"/>
      <c r="E126" s="116"/>
      <c r="F126" s="117">
        <f>SUM(F114:F125)</f>
        <v>24</v>
      </c>
      <c r="G126" s="116"/>
      <c r="H126" s="116"/>
      <c r="I126" s="116"/>
      <c r="J126" s="54">
        <f>B126+F126</f>
        <v>67</v>
      </c>
      <c r="K126" s="7"/>
      <c r="L126" s="76" t="s">
        <v>159</v>
      </c>
      <c r="M126" s="17">
        <f>SUM(M114:M121)</f>
        <v>0.7674418604651162</v>
      </c>
      <c r="N126" s="17"/>
      <c r="O126" s="36"/>
      <c r="P126" s="18">
        <f>SUM(P114:P121)</f>
        <v>0.70833333333333337</v>
      </c>
      <c r="Q126" s="18"/>
      <c r="R126" s="18"/>
    </row>
    <row r="128" spans="1:18" s="66" customFormat="1" ht="45" customHeight="1">
      <c r="A128" s="4" t="s">
        <v>442</v>
      </c>
      <c r="B128" s="216"/>
      <c r="C128" s="216"/>
      <c r="D128" s="216"/>
      <c r="E128" s="216"/>
      <c r="F128" s="216"/>
      <c r="G128" s="216"/>
      <c r="H128" s="216"/>
      <c r="I128" s="216"/>
      <c r="J128" s="216"/>
      <c r="K128" s="216"/>
      <c r="L128" s="216"/>
      <c r="M128" s="216"/>
      <c r="N128" s="216"/>
      <c r="O128" s="216"/>
      <c r="P128" s="216"/>
      <c r="Q128" s="216"/>
      <c r="R128" s="216"/>
    </row>
    <row r="129" spans="1:17" s="66" customFormat="1">
      <c r="A129" s="60" t="s">
        <v>443</v>
      </c>
      <c r="B129" s="216"/>
      <c r="C129" s="216"/>
      <c r="D129" s="216"/>
      <c r="E129" s="216"/>
      <c r="F129" s="216"/>
      <c r="G129" s="216"/>
      <c r="H129" s="216"/>
      <c r="I129" s="216"/>
      <c r="J129" s="216"/>
      <c r="K129" s="216"/>
      <c r="L129" s="216"/>
      <c r="M129" s="216"/>
      <c r="N129" s="216"/>
      <c r="O129" s="216"/>
      <c r="P129" s="216"/>
      <c r="Q129" s="216"/>
    </row>
    <row r="130" spans="1:17" s="66" customFormat="1">
      <c r="A130" s="5" t="s">
        <v>444</v>
      </c>
      <c r="B130" s="216"/>
      <c r="C130" s="216"/>
      <c r="D130" s="216"/>
      <c r="E130" s="216"/>
      <c r="F130" s="216"/>
      <c r="G130" s="216"/>
      <c r="H130" s="216"/>
      <c r="I130" s="216"/>
      <c r="J130" s="216"/>
      <c r="K130" s="216"/>
      <c r="L130" s="216"/>
      <c r="M130" s="216"/>
      <c r="N130" s="216"/>
      <c r="O130" s="216"/>
      <c r="P130" s="216"/>
      <c r="Q130" s="216"/>
    </row>
    <row r="131" spans="1:17" s="66" customFormat="1" ht="15" thickBot="1">
      <c r="A131" s="216"/>
      <c r="B131" s="216"/>
      <c r="C131" s="216"/>
      <c r="D131" s="216"/>
      <c r="E131" s="216"/>
      <c r="F131" s="216"/>
      <c r="G131" s="216"/>
      <c r="H131" s="216"/>
      <c r="I131" s="216"/>
      <c r="J131" s="216"/>
      <c r="K131" s="7"/>
      <c r="L131" s="212" t="s">
        <v>147</v>
      </c>
      <c r="M131" s="212"/>
      <c r="N131" s="25"/>
      <c r="O131" s="213" t="s">
        <v>148</v>
      </c>
      <c r="P131" s="213"/>
      <c r="Q131" s="213"/>
    </row>
    <row r="132" spans="1:17" s="66" customFormat="1" ht="15" customHeight="1" thickBot="1">
      <c r="A132" s="8" t="s">
        <v>149</v>
      </c>
      <c r="B132" s="217" t="s">
        <v>163</v>
      </c>
      <c r="C132" s="218"/>
      <c r="D132" s="9" t="s">
        <v>150</v>
      </c>
      <c r="E132" s="9" t="s">
        <v>151</v>
      </c>
      <c r="F132" s="217" t="s">
        <v>164</v>
      </c>
      <c r="G132" s="218"/>
      <c r="H132" s="9" t="s">
        <v>150</v>
      </c>
      <c r="I132" s="9" t="s">
        <v>151</v>
      </c>
      <c r="J132" s="216"/>
      <c r="K132" s="212" t="s">
        <v>149</v>
      </c>
      <c r="L132" s="11" t="str">
        <f>_xlfn.CONCAT("Homme", " ", "(N=", B136, ")")</f>
        <v>Homme (N=43)</v>
      </c>
      <c r="M132" s="212" t="s">
        <v>152</v>
      </c>
      <c r="N132" s="25" t="s">
        <v>153</v>
      </c>
      <c r="O132" s="12" t="str">
        <f>_xlfn.CONCAT("Femme", " ", "(N=", F136, ")")</f>
        <v>Femme (N=24)</v>
      </c>
      <c r="P132" s="213" t="s">
        <v>152</v>
      </c>
      <c r="Q132" s="213" t="s">
        <v>153</v>
      </c>
    </row>
    <row r="133" spans="1:17" s="66" customFormat="1" ht="15" thickBot="1">
      <c r="A133" s="13" t="s">
        <v>211</v>
      </c>
      <c r="B133" s="33">
        <v>9</v>
      </c>
      <c r="C133" s="34">
        <f>B133/$B$136</f>
        <v>0.20930232558139536</v>
      </c>
      <c r="D133" s="34">
        <v>0.18</v>
      </c>
      <c r="E133" s="34">
        <v>0.24</v>
      </c>
      <c r="F133" s="23">
        <v>9</v>
      </c>
      <c r="G133" s="34">
        <f>F133/$F$136</f>
        <v>0.375</v>
      </c>
      <c r="H133" s="34">
        <v>0.27</v>
      </c>
      <c r="I133" s="34">
        <v>0.41</v>
      </c>
      <c r="J133" s="216"/>
      <c r="K133" s="35" t="s">
        <v>211</v>
      </c>
      <c r="L133" s="17">
        <f>C133</f>
        <v>0.20930232558139536</v>
      </c>
      <c r="M133" s="17">
        <f>C133-D133</f>
        <v>2.9302325581395366E-2</v>
      </c>
      <c r="N133" s="36">
        <f>E133-C133</f>
        <v>3.0697674418604631E-2</v>
      </c>
      <c r="O133" s="18">
        <f t="shared" ref="O133:O135" si="86">G133</f>
        <v>0.375</v>
      </c>
      <c r="P133" s="18">
        <f>G133-H133</f>
        <v>0.10499999999999998</v>
      </c>
      <c r="Q133" s="18">
        <f>I133-G133</f>
        <v>3.4999999999999976E-2</v>
      </c>
    </row>
    <row r="134" spans="1:17" s="66" customFormat="1" ht="15" thickBot="1">
      <c r="A134" s="46" t="s">
        <v>212</v>
      </c>
      <c r="B134" s="33">
        <v>32</v>
      </c>
      <c r="C134" s="34">
        <f t="shared" ref="C134:C135" si="87">B134/$B$136</f>
        <v>0.7441860465116279</v>
      </c>
      <c r="D134" s="34">
        <v>0.68</v>
      </c>
      <c r="E134" s="34">
        <v>0.82</v>
      </c>
      <c r="F134" s="23">
        <v>12</v>
      </c>
      <c r="G134" s="34">
        <f t="shared" ref="G134:G135" si="88">F134/$F$136</f>
        <v>0.5</v>
      </c>
      <c r="H134" s="34">
        <v>0.43</v>
      </c>
      <c r="I134" s="34">
        <v>0.56999999999999995</v>
      </c>
      <c r="J134" s="216"/>
      <c r="K134" s="35" t="s">
        <v>212</v>
      </c>
      <c r="L134" s="17">
        <f t="shared" ref="L134:L135" si="89">C134</f>
        <v>0.7441860465116279</v>
      </c>
      <c r="M134" s="17">
        <f t="shared" ref="M134:M135" si="90">C134-D134</f>
        <v>6.4186046511627848E-2</v>
      </c>
      <c r="N134" s="36">
        <f t="shared" ref="N134:N135" si="91">E134-C134</f>
        <v>7.5813953488372055E-2</v>
      </c>
      <c r="O134" s="18">
        <f t="shared" si="86"/>
        <v>0.5</v>
      </c>
      <c r="P134" s="18">
        <f t="shared" ref="P134:P135" si="92">G134-H134</f>
        <v>7.0000000000000007E-2</v>
      </c>
      <c r="Q134" s="18">
        <f t="shared" ref="Q134:Q135" si="93">I134-G134</f>
        <v>6.9999999999999951E-2</v>
      </c>
    </row>
    <row r="135" spans="1:17" s="66" customFormat="1" ht="15" thickBot="1">
      <c r="A135" s="45" t="s">
        <v>213</v>
      </c>
      <c r="B135" s="33">
        <v>2</v>
      </c>
      <c r="C135" s="34">
        <f t="shared" si="87"/>
        <v>4.6511627906976744E-2</v>
      </c>
      <c r="D135" s="34">
        <v>0.03</v>
      </c>
      <c r="E135" s="34">
        <v>0.09</v>
      </c>
      <c r="F135" s="23">
        <v>3</v>
      </c>
      <c r="G135" s="34">
        <f t="shared" si="88"/>
        <v>0.125</v>
      </c>
      <c r="H135" s="34">
        <v>0.1</v>
      </c>
      <c r="I135" s="34">
        <v>0.16</v>
      </c>
      <c r="J135" s="44" t="s">
        <v>214</v>
      </c>
      <c r="K135" s="35" t="str">
        <f>A135</f>
        <v>Je ne sais pas</v>
      </c>
      <c r="L135" s="17">
        <f t="shared" si="89"/>
        <v>4.6511627906976744E-2</v>
      </c>
      <c r="M135" s="17">
        <f t="shared" si="90"/>
        <v>1.6511627906976745E-2</v>
      </c>
      <c r="N135" s="36">
        <f t="shared" si="91"/>
        <v>4.3488372093023253E-2</v>
      </c>
      <c r="O135" s="18">
        <f t="shared" si="86"/>
        <v>0.125</v>
      </c>
      <c r="P135" s="18">
        <f t="shared" si="92"/>
        <v>2.4999999999999994E-2</v>
      </c>
      <c r="Q135" s="18">
        <f t="shared" si="93"/>
        <v>3.5000000000000003E-2</v>
      </c>
    </row>
    <row r="136" spans="1:17" s="66" customFormat="1" ht="15" thickBot="1">
      <c r="A136" s="19" t="s">
        <v>159</v>
      </c>
      <c r="B136" s="33">
        <f>SUM(B133:B135)</f>
        <v>43</v>
      </c>
      <c r="C136" s="39"/>
      <c r="D136" s="39"/>
      <c r="E136" s="39"/>
      <c r="F136" s="33">
        <f>SUM(F133:F135)</f>
        <v>24</v>
      </c>
      <c r="G136" s="39"/>
      <c r="H136" s="23"/>
      <c r="I136" s="39"/>
      <c r="J136" s="216">
        <f>SUM(B136+F136)</f>
        <v>67</v>
      </c>
      <c r="K136" s="37" t="s">
        <v>159</v>
      </c>
      <c r="L136" s="17">
        <f>SUM(L133:L135)</f>
        <v>1</v>
      </c>
      <c r="M136" s="17"/>
      <c r="N136" s="36"/>
      <c r="O136" s="18">
        <f>SUM(O133:O135)</f>
        <v>1</v>
      </c>
      <c r="P136" s="18"/>
      <c r="Q136" s="18"/>
    </row>
    <row r="137" spans="1:17" s="66" customFormat="1">
      <c r="A137" s="216"/>
      <c r="B137" s="216"/>
      <c r="C137" s="216"/>
      <c r="D137" s="216"/>
      <c r="E137" s="216"/>
      <c r="F137" s="216"/>
      <c r="G137" s="216"/>
      <c r="H137" s="216"/>
      <c r="I137" s="216"/>
      <c r="J137" s="216"/>
      <c r="K137" s="216"/>
      <c r="L137" s="216"/>
      <c r="M137" s="216"/>
      <c r="N137" s="216"/>
      <c r="O137" s="216"/>
      <c r="P137" s="216"/>
      <c r="Q137" s="216"/>
    </row>
    <row r="138" spans="1:17" s="66" customFormat="1" ht="45" customHeight="1">
      <c r="A138" s="4" t="s">
        <v>445</v>
      </c>
      <c r="B138" s="216"/>
      <c r="C138" s="216"/>
      <c r="D138" s="216"/>
      <c r="E138" s="216"/>
      <c r="F138" s="216"/>
      <c r="G138" s="216"/>
      <c r="H138" s="216"/>
      <c r="I138" s="216"/>
      <c r="J138" s="216"/>
      <c r="K138" s="216"/>
      <c r="L138" s="216"/>
      <c r="M138" s="216"/>
      <c r="N138" s="216"/>
      <c r="O138" s="216"/>
      <c r="P138" s="216"/>
      <c r="Q138" s="216"/>
    </row>
    <row r="139" spans="1:17" s="66" customFormat="1">
      <c r="A139" s="60" t="s">
        <v>446</v>
      </c>
      <c r="B139" s="216"/>
      <c r="C139" s="216"/>
      <c r="D139" s="216"/>
      <c r="E139" s="216"/>
      <c r="F139" s="216"/>
      <c r="G139" s="216"/>
      <c r="H139" s="216"/>
      <c r="I139" s="216"/>
      <c r="J139" s="216"/>
      <c r="K139" s="216"/>
      <c r="L139" s="216"/>
      <c r="M139" s="216"/>
      <c r="N139" s="216"/>
      <c r="O139" s="216"/>
      <c r="P139" s="216"/>
      <c r="Q139" s="216"/>
    </row>
    <row r="140" spans="1:17" s="66" customFormat="1">
      <c r="A140" s="5" t="s">
        <v>447</v>
      </c>
      <c r="B140" s="216"/>
      <c r="C140" s="216"/>
      <c r="D140" s="216"/>
      <c r="E140" s="216"/>
      <c r="F140" s="216"/>
      <c r="G140" s="216"/>
      <c r="H140" s="216"/>
      <c r="I140" s="216"/>
      <c r="J140" s="216"/>
      <c r="K140" s="216"/>
      <c r="L140" s="216"/>
      <c r="M140" s="216"/>
      <c r="N140" s="216"/>
      <c r="O140" s="216"/>
      <c r="P140" s="216"/>
      <c r="Q140" s="216"/>
    </row>
    <row r="141" spans="1:17" s="66" customFormat="1" ht="15" thickBot="1">
      <c r="A141" s="216"/>
      <c r="B141" s="216"/>
      <c r="C141" s="216"/>
      <c r="D141" s="216"/>
      <c r="E141" s="216"/>
      <c r="F141" s="216"/>
      <c r="G141" s="216"/>
      <c r="H141" s="216"/>
      <c r="I141" s="216"/>
      <c r="J141" s="216"/>
      <c r="K141" s="7"/>
      <c r="L141" s="212" t="s">
        <v>147</v>
      </c>
      <c r="M141" s="212"/>
      <c r="N141" s="25"/>
      <c r="O141" s="213" t="s">
        <v>148</v>
      </c>
      <c r="P141" s="213"/>
      <c r="Q141" s="213"/>
    </row>
    <row r="142" spans="1:17" s="66" customFormat="1" ht="15" customHeight="1" thickBot="1">
      <c r="A142" s="8" t="s">
        <v>149</v>
      </c>
      <c r="B142" s="217" t="s">
        <v>163</v>
      </c>
      <c r="C142" s="218"/>
      <c r="D142" s="9" t="s">
        <v>150</v>
      </c>
      <c r="E142" s="9" t="s">
        <v>151</v>
      </c>
      <c r="F142" s="217" t="s">
        <v>164</v>
      </c>
      <c r="G142" s="218"/>
      <c r="H142" s="9" t="s">
        <v>150</v>
      </c>
      <c r="I142" s="9" t="s">
        <v>151</v>
      </c>
      <c r="J142" s="216"/>
      <c r="K142" s="212" t="s">
        <v>149</v>
      </c>
      <c r="L142" s="11" t="str">
        <f>_xlfn.CONCAT("Homme", " ", "(N=", B146, ")")</f>
        <v>Homme (N=164)</v>
      </c>
      <c r="M142" s="212" t="s">
        <v>152</v>
      </c>
      <c r="N142" s="25" t="s">
        <v>153</v>
      </c>
      <c r="O142" s="12" t="str">
        <f>_xlfn.CONCAT("Femme", " ", "(N=", F146, ")")</f>
        <v>Femme (N=175)</v>
      </c>
      <c r="P142" s="213" t="s">
        <v>152</v>
      </c>
      <c r="Q142" s="213" t="s">
        <v>153</v>
      </c>
    </row>
    <row r="143" spans="1:17" s="66" customFormat="1" ht="15" thickBot="1">
      <c r="A143" s="13" t="s">
        <v>211</v>
      </c>
      <c r="B143" s="33">
        <v>42</v>
      </c>
      <c r="C143" s="34">
        <f>B143/$B$146</f>
        <v>0.25609756097560976</v>
      </c>
      <c r="D143" s="34">
        <v>0.21</v>
      </c>
      <c r="E143" s="34">
        <v>0.28999999999999998</v>
      </c>
      <c r="F143" s="23">
        <v>57</v>
      </c>
      <c r="G143" s="34">
        <f>F143/$F$146</f>
        <v>0.32571428571428573</v>
      </c>
      <c r="H143" s="34">
        <v>0.28999999999999998</v>
      </c>
      <c r="I143" s="34">
        <v>0.38</v>
      </c>
      <c r="J143" s="216"/>
      <c r="K143" s="35" t="s">
        <v>211</v>
      </c>
      <c r="L143" s="17">
        <f>C143</f>
        <v>0.25609756097560976</v>
      </c>
      <c r="M143" s="17">
        <f>C143-D143</f>
        <v>4.6097560975609769E-2</v>
      </c>
      <c r="N143" s="36">
        <f>E143-C143</f>
        <v>3.3902439024390219E-2</v>
      </c>
      <c r="O143" s="18">
        <f t="shared" ref="O143:O145" si="94">G143</f>
        <v>0.32571428571428573</v>
      </c>
      <c r="P143" s="18">
        <f>G143-H143</f>
        <v>3.5714285714285754E-2</v>
      </c>
      <c r="Q143" s="18">
        <f>I143-G143</f>
        <v>5.428571428571427E-2</v>
      </c>
    </row>
    <row r="144" spans="1:17" s="66" customFormat="1" ht="15" thickBot="1">
      <c r="A144" s="46" t="s">
        <v>212</v>
      </c>
      <c r="B144" s="33">
        <v>89</v>
      </c>
      <c r="C144" s="34">
        <f t="shared" ref="C144:C145" si="95">B144/$B$146</f>
        <v>0.54268292682926833</v>
      </c>
      <c r="D144" s="34">
        <v>0.48</v>
      </c>
      <c r="E144" s="34">
        <v>0.56999999999999995</v>
      </c>
      <c r="F144" s="23">
        <v>90</v>
      </c>
      <c r="G144" s="34">
        <f t="shared" ref="G144:G145" si="96">F144/$F$146</f>
        <v>0.51428571428571423</v>
      </c>
      <c r="H144" s="34">
        <v>0.48</v>
      </c>
      <c r="I144" s="34">
        <v>0.55000000000000004</v>
      </c>
      <c r="J144" s="216"/>
      <c r="K144" s="35" t="s">
        <v>212</v>
      </c>
      <c r="L144" s="17">
        <f t="shared" ref="L144:L145" si="97">C144</f>
        <v>0.54268292682926833</v>
      </c>
      <c r="M144" s="17">
        <f t="shared" ref="M144:M145" si="98">C144-D144</f>
        <v>6.2682926829268348E-2</v>
      </c>
      <c r="N144" s="36">
        <f t="shared" ref="N144:N145" si="99">E144-C144</f>
        <v>2.7317073170731621E-2</v>
      </c>
      <c r="O144" s="18">
        <f t="shared" si="94"/>
        <v>0.51428571428571423</v>
      </c>
      <c r="P144" s="18">
        <f t="shared" ref="P144:P145" si="100">G144-H144</f>
        <v>3.4285714285714253E-2</v>
      </c>
      <c r="Q144" s="18">
        <f t="shared" ref="Q144:Q145" si="101">I144-G144</f>
        <v>3.5714285714285809E-2</v>
      </c>
    </row>
    <row r="145" spans="1:17" s="66" customFormat="1" ht="15" thickBot="1">
      <c r="A145" s="45" t="s">
        <v>213</v>
      </c>
      <c r="B145" s="33">
        <v>33</v>
      </c>
      <c r="C145" s="34">
        <f t="shared" si="95"/>
        <v>0.20121951219512196</v>
      </c>
      <c r="D145" s="34">
        <v>0.14000000000000001</v>
      </c>
      <c r="E145" s="34">
        <v>0.22</v>
      </c>
      <c r="F145" s="23">
        <v>28</v>
      </c>
      <c r="G145" s="34">
        <f t="shared" si="96"/>
        <v>0.16</v>
      </c>
      <c r="H145" s="34">
        <v>0.13</v>
      </c>
      <c r="I145" s="34">
        <v>0.19</v>
      </c>
      <c r="J145" s="44" t="s">
        <v>214</v>
      </c>
      <c r="K145" s="35" t="str">
        <f>A145</f>
        <v>Je ne sais pas</v>
      </c>
      <c r="L145" s="17">
        <f t="shared" si="97"/>
        <v>0.20121951219512196</v>
      </c>
      <c r="M145" s="17">
        <f t="shared" si="98"/>
        <v>6.121951219512195E-2</v>
      </c>
      <c r="N145" s="36">
        <f t="shared" si="99"/>
        <v>1.8780487804878038E-2</v>
      </c>
      <c r="O145" s="18">
        <f t="shared" si="94"/>
        <v>0.16</v>
      </c>
      <c r="P145" s="18">
        <f t="shared" si="100"/>
        <v>0.03</v>
      </c>
      <c r="Q145" s="18">
        <f t="shared" si="101"/>
        <v>0.03</v>
      </c>
    </row>
    <row r="146" spans="1:17" s="66" customFormat="1" ht="15" thickBot="1">
      <c r="A146" s="19" t="s">
        <v>159</v>
      </c>
      <c r="B146" s="33">
        <f>SUM(B143:B145)</f>
        <v>164</v>
      </c>
      <c r="C146" s="39"/>
      <c r="D146" s="39"/>
      <c r="E146" s="39"/>
      <c r="F146" s="33">
        <f>SUM(F143:F145)</f>
        <v>175</v>
      </c>
      <c r="G146" s="39"/>
      <c r="H146" s="23"/>
      <c r="I146" s="39"/>
      <c r="J146" s="216">
        <f>SUM(B146+F146)</f>
        <v>339</v>
      </c>
      <c r="K146" s="37" t="s">
        <v>159</v>
      </c>
      <c r="L146" s="17">
        <f>SUM(L143:L145)</f>
        <v>1</v>
      </c>
      <c r="M146" s="17"/>
      <c r="N146" s="36"/>
      <c r="O146" s="18">
        <f>SUM(O143:O145)</f>
        <v>1</v>
      </c>
      <c r="P146" s="18"/>
      <c r="Q146" s="18"/>
    </row>
    <row r="147" spans="1:17" s="66" customFormat="1">
      <c r="A147" s="216"/>
      <c r="B147" s="216"/>
      <c r="C147" s="216"/>
      <c r="D147" s="216"/>
      <c r="E147" s="216"/>
      <c r="F147" s="216"/>
      <c r="G147" s="216"/>
      <c r="H147" s="216"/>
      <c r="I147" s="216"/>
      <c r="J147" s="216"/>
      <c r="K147" s="216"/>
      <c r="L147" s="216"/>
      <c r="M147" s="216"/>
      <c r="N147" s="216"/>
      <c r="O147" s="216"/>
      <c r="P147" s="216"/>
      <c r="Q147" s="216"/>
    </row>
  </sheetData>
  <mergeCells count="30">
    <mergeCell ref="B49:C49"/>
    <mergeCell ref="F49:G49"/>
    <mergeCell ref="B93:C93"/>
    <mergeCell ref="F93:G93"/>
    <mergeCell ref="B38:C38"/>
    <mergeCell ref="F38:G38"/>
    <mergeCell ref="B74:C74"/>
    <mergeCell ref="F74:G74"/>
    <mergeCell ref="B8:C8"/>
    <mergeCell ref="F8:G8"/>
    <mergeCell ref="B18:C18"/>
    <mergeCell ref="F18:G18"/>
    <mergeCell ref="B28:C28"/>
    <mergeCell ref="F28:G28"/>
    <mergeCell ref="M112:O112"/>
    <mergeCell ref="P112:R112"/>
    <mergeCell ref="B113:C113"/>
    <mergeCell ref="F113:G113"/>
    <mergeCell ref="O58:Q58"/>
    <mergeCell ref="B59:C59"/>
    <mergeCell ref="F59:G59"/>
    <mergeCell ref="L58:N58"/>
    <mergeCell ref="B132:C132"/>
    <mergeCell ref="F132:G132"/>
    <mergeCell ref="B142:C142"/>
    <mergeCell ref="F142:G142"/>
    <mergeCell ref="K114:K115"/>
    <mergeCell ref="K117:K119"/>
    <mergeCell ref="K120:K123"/>
    <mergeCell ref="K124:K1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5C12-E443-4151-83A4-7FCBF70081D3}">
  <dimension ref="A1:Q134"/>
  <sheetViews>
    <sheetView zoomScale="90" zoomScaleNormal="90" workbookViewId="0">
      <selection activeCell="AI134" sqref="AI134"/>
    </sheetView>
  </sheetViews>
  <sheetFormatPr defaultColWidth="9.140625" defaultRowHeight="14.45"/>
  <cols>
    <col min="1" max="1" width="41.5703125" style="66" customWidth="1"/>
    <col min="2" max="2" width="9.140625" style="66"/>
    <col min="3" max="3" width="12" style="66" bestFit="1" customWidth="1"/>
    <col min="4" max="4" width="11.5703125" style="66" bestFit="1" customWidth="1"/>
    <col min="5" max="5" width="13.42578125" style="66" bestFit="1" customWidth="1"/>
    <col min="6" max="6" width="13.5703125" style="66" bestFit="1" customWidth="1"/>
    <col min="7" max="10" width="9.140625" style="66"/>
    <col min="11" max="11" width="39.140625" style="66" customWidth="1"/>
    <col min="12" max="16384" width="9.140625" style="66"/>
  </cols>
  <sheetData>
    <row r="1" spans="1:17" ht="30">
      <c r="A1" s="1" t="s">
        <v>101</v>
      </c>
      <c r="B1" s="216"/>
      <c r="C1" s="216"/>
      <c r="D1" s="216"/>
      <c r="E1" s="216"/>
      <c r="F1" s="216"/>
      <c r="G1" s="216"/>
      <c r="H1" s="216"/>
      <c r="I1" s="216"/>
      <c r="J1" s="216"/>
      <c r="K1" s="216"/>
      <c r="L1" s="216"/>
      <c r="M1" s="216"/>
      <c r="N1" s="216"/>
      <c r="O1" s="216"/>
      <c r="P1" s="216"/>
      <c r="Q1" s="216"/>
    </row>
    <row r="2" spans="1:17">
      <c r="A2" s="3"/>
      <c r="B2" s="3"/>
      <c r="C2" s="3"/>
      <c r="D2" s="3"/>
      <c r="E2" s="3"/>
      <c r="F2" s="3"/>
      <c r="G2" s="3"/>
      <c r="H2" s="216"/>
      <c r="I2" s="216"/>
      <c r="J2" s="216"/>
      <c r="K2" s="216"/>
      <c r="L2" s="216"/>
      <c r="M2" s="216"/>
      <c r="N2" s="216"/>
      <c r="O2" s="216"/>
      <c r="P2" s="216"/>
      <c r="Q2" s="216"/>
    </row>
    <row r="4" spans="1:17" ht="45" customHeight="1">
      <c r="A4" s="4" t="s">
        <v>448</v>
      </c>
      <c r="B4" s="216"/>
      <c r="C4" s="216"/>
      <c r="D4" s="216"/>
      <c r="E4" s="216"/>
      <c r="F4" s="216"/>
      <c r="G4" s="216"/>
      <c r="H4" s="216"/>
      <c r="I4" s="216"/>
      <c r="J4" s="216"/>
      <c r="K4" s="216"/>
      <c r="L4" s="216"/>
      <c r="M4" s="216"/>
      <c r="N4" s="216"/>
      <c r="O4" s="216"/>
      <c r="P4" s="216"/>
      <c r="Q4" s="216"/>
    </row>
    <row r="5" spans="1:17">
      <c r="A5" s="68" t="s">
        <v>449</v>
      </c>
      <c r="B5" s="216"/>
      <c r="C5" s="216"/>
      <c r="D5" s="216"/>
      <c r="E5" s="216"/>
      <c r="F5" s="216"/>
      <c r="G5" s="216"/>
      <c r="H5" s="216"/>
      <c r="I5" s="216"/>
      <c r="J5" s="216"/>
      <c r="K5" s="216"/>
      <c r="L5" s="216"/>
      <c r="M5" s="216"/>
      <c r="N5" s="216"/>
      <c r="O5" s="216"/>
      <c r="P5" s="216"/>
      <c r="Q5" s="216"/>
    </row>
    <row r="6" spans="1:17">
      <c r="A6" s="5" t="s">
        <v>450</v>
      </c>
      <c r="B6" s="216"/>
      <c r="C6" s="216"/>
      <c r="D6" s="216"/>
      <c r="E6" s="216"/>
      <c r="F6" s="216"/>
      <c r="G6" s="216"/>
      <c r="H6" s="216"/>
      <c r="I6" s="216"/>
      <c r="J6" s="216"/>
      <c r="K6" s="216"/>
      <c r="L6" s="216"/>
      <c r="M6" s="216"/>
      <c r="N6" s="216"/>
      <c r="O6" s="216"/>
      <c r="P6" s="216"/>
      <c r="Q6" s="216"/>
    </row>
    <row r="7" spans="1:17" ht="15" thickBot="1">
      <c r="A7" s="216"/>
      <c r="B7" s="216"/>
      <c r="C7" s="216"/>
      <c r="D7" s="216"/>
      <c r="E7" s="216"/>
      <c r="F7" s="216"/>
      <c r="G7" s="216"/>
      <c r="H7" s="216"/>
      <c r="I7" s="216"/>
      <c r="J7" s="216"/>
      <c r="K7" s="7"/>
      <c r="L7" s="212" t="s">
        <v>147</v>
      </c>
      <c r="M7" s="212"/>
      <c r="N7" s="25"/>
      <c r="O7" s="213" t="s">
        <v>148</v>
      </c>
      <c r="P7" s="213"/>
      <c r="Q7" s="213"/>
    </row>
    <row r="8" spans="1:17" ht="15" customHeight="1" thickBot="1">
      <c r="A8" s="8" t="s">
        <v>149</v>
      </c>
      <c r="B8" s="217" t="s">
        <v>163</v>
      </c>
      <c r="C8" s="218"/>
      <c r="D8" s="9" t="s">
        <v>150</v>
      </c>
      <c r="E8" s="9" t="s">
        <v>151</v>
      </c>
      <c r="F8" s="217" t="s">
        <v>164</v>
      </c>
      <c r="G8" s="218"/>
      <c r="H8" s="9" t="s">
        <v>150</v>
      </c>
      <c r="I8" s="9" t="s">
        <v>151</v>
      </c>
      <c r="J8" s="216"/>
      <c r="K8" s="212" t="s">
        <v>149</v>
      </c>
      <c r="L8" s="11" t="str">
        <f>_xlfn.CONCAT("Homme", " ", "(N=", B12, ")")</f>
        <v>Homme (N=254)</v>
      </c>
      <c r="M8" s="212" t="s">
        <v>152</v>
      </c>
      <c r="N8" s="25" t="s">
        <v>153</v>
      </c>
      <c r="O8" s="12" t="str">
        <f>_xlfn.CONCAT("Femme", " ", "(N=", F12, ")")</f>
        <v>Femme (N=246)</v>
      </c>
      <c r="P8" s="213" t="s">
        <v>152</v>
      </c>
      <c r="Q8" s="213" t="s">
        <v>153</v>
      </c>
    </row>
    <row r="9" spans="1:17" ht="15" thickBot="1">
      <c r="A9" s="13" t="s">
        <v>211</v>
      </c>
      <c r="B9" s="33">
        <v>106</v>
      </c>
      <c r="C9" s="34">
        <f>B9/$B$12</f>
        <v>0.41732283464566927</v>
      </c>
      <c r="D9" s="34">
        <v>0.37</v>
      </c>
      <c r="E9" s="34">
        <v>0.46</v>
      </c>
      <c r="F9" s="23">
        <v>142</v>
      </c>
      <c r="G9" s="34">
        <f>F9/$F$12</f>
        <v>0.57723577235772361</v>
      </c>
      <c r="H9" s="34">
        <v>0.53</v>
      </c>
      <c r="I9" s="34">
        <v>0.63</v>
      </c>
      <c r="J9" s="216"/>
      <c r="K9" s="35" t="s">
        <v>211</v>
      </c>
      <c r="L9" s="17">
        <f>C9</f>
        <v>0.41732283464566927</v>
      </c>
      <c r="M9" s="17">
        <f>C9-D9</f>
        <v>4.7322834645669276E-2</v>
      </c>
      <c r="N9" s="36">
        <f>E9-C9</f>
        <v>4.2677165354330748E-2</v>
      </c>
      <c r="O9" s="18">
        <f t="shared" ref="O9:O11" si="0">G9</f>
        <v>0.57723577235772361</v>
      </c>
      <c r="P9" s="18">
        <f>G9-H9</f>
        <v>4.7235772357723582E-2</v>
      </c>
      <c r="Q9" s="18">
        <f>I9-G9</f>
        <v>5.2764227642276396E-2</v>
      </c>
    </row>
    <row r="10" spans="1:17" ht="15" thickBot="1">
      <c r="A10" s="46" t="s">
        <v>212</v>
      </c>
      <c r="B10" s="33">
        <v>95</v>
      </c>
      <c r="C10" s="34">
        <f t="shared" ref="C10:C11" si="1">B10/$B$12</f>
        <v>0.37401574803149606</v>
      </c>
      <c r="D10" s="34">
        <v>0.32</v>
      </c>
      <c r="E10" s="34">
        <v>0.41</v>
      </c>
      <c r="F10" s="23">
        <v>79</v>
      </c>
      <c r="G10" s="34">
        <f t="shared" ref="G10:G11" si="2">F10/$F$12</f>
        <v>0.32113821138211385</v>
      </c>
      <c r="H10" s="34">
        <v>0.27</v>
      </c>
      <c r="I10" s="34">
        <v>0.35</v>
      </c>
      <c r="J10" s="216"/>
      <c r="K10" s="35" t="s">
        <v>212</v>
      </c>
      <c r="L10" s="17">
        <f t="shared" ref="L10:L11" si="3">C10</f>
        <v>0.37401574803149606</v>
      </c>
      <c r="M10" s="17">
        <f t="shared" ref="M10:M11" si="4">C10-D10</f>
        <v>5.4015748031496058E-2</v>
      </c>
      <c r="N10" s="36">
        <f t="shared" ref="N10:N11" si="5">E10-C10</f>
        <v>3.5984251968503911E-2</v>
      </c>
      <c r="O10" s="18">
        <f t="shared" si="0"/>
        <v>0.32113821138211385</v>
      </c>
      <c r="P10" s="18">
        <f t="shared" ref="P10:P11" si="6">G10-H10</f>
        <v>5.113821138211383E-2</v>
      </c>
      <c r="Q10" s="18">
        <f t="shared" ref="Q10:Q11" si="7">I10-G10</f>
        <v>2.886178861788613E-2</v>
      </c>
    </row>
    <row r="11" spans="1:17" ht="15" thickBot="1">
      <c r="A11" s="45" t="s">
        <v>213</v>
      </c>
      <c r="B11" s="33">
        <v>53</v>
      </c>
      <c r="C11" s="34">
        <f t="shared" si="1"/>
        <v>0.20866141732283464</v>
      </c>
      <c r="D11" s="34">
        <v>0.17</v>
      </c>
      <c r="E11" s="34">
        <v>0.24</v>
      </c>
      <c r="F11" s="23">
        <v>25</v>
      </c>
      <c r="G11" s="34">
        <f t="shared" si="2"/>
        <v>0.1016260162601626</v>
      </c>
      <c r="H11" s="34">
        <v>0.08</v>
      </c>
      <c r="I11" s="34">
        <v>0.12</v>
      </c>
      <c r="J11" s="44" t="s">
        <v>214</v>
      </c>
      <c r="K11" s="35" t="str">
        <f>A11</f>
        <v>Je ne sais pas</v>
      </c>
      <c r="L11" s="17">
        <f t="shared" si="3"/>
        <v>0.20866141732283464</v>
      </c>
      <c r="M11" s="17">
        <f t="shared" si="4"/>
        <v>3.8661417322834624E-2</v>
      </c>
      <c r="N11" s="36">
        <f t="shared" si="5"/>
        <v>3.1338582677165355E-2</v>
      </c>
      <c r="O11" s="18">
        <f t="shared" si="0"/>
        <v>0.1016260162601626</v>
      </c>
      <c r="P11" s="18">
        <f t="shared" si="6"/>
        <v>2.1626016260162598E-2</v>
      </c>
      <c r="Q11" s="18">
        <f t="shared" si="7"/>
        <v>1.8373983739837396E-2</v>
      </c>
    </row>
    <row r="12" spans="1:17" ht="15" thickBot="1">
      <c r="A12" s="19" t="s">
        <v>159</v>
      </c>
      <c r="B12" s="33">
        <f>SUM(B9:B11)</f>
        <v>254</v>
      </c>
      <c r="C12" s="39"/>
      <c r="D12" s="39"/>
      <c r="E12" s="39"/>
      <c r="F12" s="33">
        <f>SUM(F9:F11)</f>
        <v>246</v>
      </c>
      <c r="G12" s="39"/>
      <c r="H12" s="23"/>
      <c r="I12" s="39"/>
      <c r="J12" s="216">
        <f>SUM(B12+F12)</f>
        <v>500</v>
      </c>
      <c r="K12" s="37" t="s">
        <v>159</v>
      </c>
      <c r="L12" s="17">
        <f>SUM(L9:L11)</f>
        <v>0.99999999999999989</v>
      </c>
      <c r="M12" s="17"/>
      <c r="N12" s="36"/>
      <c r="O12" s="18">
        <f>SUM(O9:O11)</f>
        <v>1</v>
      </c>
      <c r="P12" s="18"/>
      <c r="Q12" s="18"/>
    </row>
    <row r="14" spans="1:17" ht="45" customHeight="1">
      <c r="A14" s="4" t="s">
        <v>451</v>
      </c>
      <c r="B14" s="216"/>
      <c r="C14" s="216"/>
      <c r="D14" s="216"/>
      <c r="E14" s="216"/>
      <c r="F14" s="216"/>
      <c r="G14" s="216"/>
      <c r="H14" s="216"/>
      <c r="I14" s="216"/>
      <c r="J14" s="216"/>
      <c r="K14" s="216"/>
      <c r="L14" s="216"/>
      <c r="M14" s="216"/>
      <c r="N14" s="216"/>
      <c r="O14" s="216"/>
      <c r="P14" s="216"/>
      <c r="Q14" s="216"/>
    </row>
    <row r="15" spans="1:17">
      <c r="A15" s="68" t="s">
        <v>452</v>
      </c>
      <c r="B15" s="216"/>
      <c r="C15" s="216"/>
      <c r="D15" s="216"/>
      <c r="E15" s="216"/>
      <c r="F15" s="216"/>
      <c r="G15" s="216"/>
      <c r="H15" s="216"/>
      <c r="I15" s="216"/>
      <c r="J15" s="216"/>
      <c r="K15" s="216"/>
      <c r="L15" s="216"/>
      <c r="M15" s="216"/>
      <c r="N15" s="216"/>
      <c r="O15" s="216"/>
      <c r="P15" s="216"/>
      <c r="Q15" s="216"/>
    </row>
    <row r="16" spans="1:17">
      <c r="A16" s="5" t="s">
        <v>453</v>
      </c>
      <c r="B16" s="216"/>
      <c r="C16" s="216"/>
      <c r="D16" s="216"/>
      <c r="E16" s="216"/>
      <c r="F16" s="216"/>
      <c r="G16" s="216"/>
      <c r="H16" s="216"/>
      <c r="I16" s="216"/>
      <c r="J16" s="216"/>
      <c r="K16" s="216"/>
      <c r="L16" s="216"/>
      <c r="M16" s="216"/>
      <c r="N16" s="216"/>
      <c r="O16" s="216"/>
      <c r="P16" s="216"/>
      <c r="Q16" s="216"/>
    </row>
    <row r="17" spans="1:17" ht="15" thickBot="1">
      <c r="A17" s="216"/>
      <c r="B17" s="216"/>
      <c r="C17" s="216"/>
      <c r="D17" s="216"/>
      <c r="E17" s="216"/>
      <c r="F17" s="216"/>
      <c r="G17" s="216"/>
      <c r="H17" s="216"/>
      <c r="I17" s="216"/>
      <c r="J17" s="216"/>
      <c r="K17" s="7"/>
      <c r="L17" s="212" t="s">
        <v>147</v>
      </c>
      <c r="M17" s="212"/>
      <c r="N17" s="25"/>
      <c r="O17" s="213" t="s">
        <v>148</v>
      </c>
      <c r="P17" s="213"/>
      <c r="Q17" s="213"/>
    </row>
    <row r="18" spans="1:17" ht="15" customHeight="1" thickBot="1">
      <c r="A18" s="8" t="s">
        <v>149</v>
      </c>
      <c r="B18" s="217" t="s">
        <v>163</v>
      </c>
      <c r="C18" s="218"/>
      <c r="D18" s="9" t="s">
        <v>150</v>
      </c>
      <c r="E18" s="9" t="s">
        <v>151</v>
      </c>
      <c r="F18" s="217" t="s">
        <v>164</v>
      </c>
      <c r="G18" s="218"/>
      <c r="H18" s="9" t="s">
        <v>150</v>
      </c>
      <c r="I18" s="9" t="s">
        <v>151</v>
      </c>
      <c r="J18" s="216"/>
      <c r="K18" s="212" t="s">
        <v>149</v>
      </c>
      <c r="L18" s="11" t="str">
        <f>_xlfn.CONCAT("Homme", " ", "(N=", B22, ")")</f>
        <v>Homme (N=106)</v>
      </c>
      <c r="M18" s="212" t="s">
        <v>152</v>
      </c>
      <c r="N18" s="25" t="s">
        <v>153</v>
      </c>
      <c r="O18" s="12" t="str">
        <f>_xlfn.CONCAT("Femme", " ", "(N=", F22, ")")</f>
        <v>Femme (N=142)</v>
      </c>
      <c r="P18" s="213" t="s">
        <v>152</v>
      </c>
      <c r="Q18" s="213" t="s">
        <v>153</v>
      </c>
    </row>
    <row r="19" spans="1:17" ht="15" thickBot="1">
      <c r="A19" s="13" t="s">
        <v>211</v>
      </c>
      <c r="B19" s="33">
        <v>80</v>
      </c>
      <c r="C19" s="34">
        <f>B19/$B$22</f>
        <v>0.75471698113207553</v>
      </c>
      <c r="D19" s="34">
        <v>0.68</v>
      </c>
      <c r="E19" s="34">
        <v>0.8</v>
      </c>
      <c r="F19" s="23">
        <v>75</v>
      </c>
      <c r="G19" s="34">
        <f>F19/$F$22</f>
        <v>0.528169014084507</v>
      </c>
      <c r="H19" s="34">
        <v>0.46</v>
      </c>
      <c r="I19" s="34">
        <v>0.55000000000000004</v>
      </c>
      <c r="J19" s="216"/>
      <c r="K19" s="35" t="s">
        <v>211</v>
      </c>
      <c r="L19" s="17">
        <f>C19</f>
        <v>0.75471698113207553</v>
      </c>
      <c r="M19" s="17">
        <f>C19-D19</f>
        <v>7.4716981132075477E-2</v>
      </c>
      <c r="N19" s="36">
        <f>E19-C19</f>
        <v>4.5283018867924518E-2</v>
      </c>
      <c r="O19" s="18">
        <f t="shared" ref="O19:O21" si="8">G19</f>
        <v>0.528169014084507</v>
      </c>
      <c r="P19" s="18">
        <f>G19-H19</f>
        <v>6.8169014084506985E-2</v>
      </c>
      <c r="Q19" s="18">
        <f>I19-G19</f>
        <v>2.183098591549304E-2</v>
      </c>
    </row>
    <row r="20" spans="1:17" ht="15" thickBot="1">
      <c r="A20" s="46" t="s">
        <v>212</v>
      </c>
      <c r="B20" s="33">
        <v>22</v>
      </c>
      <c r="C20" s="34">
        <f t="shared" ref="C20:C21" si="9">B20/$B$22</f>
        <v>0.20754716981132076</v>
      </c>
      <c r="D20" s="34">
        <v>0.18</v>
      </c>
      <c r="E20" s="34">
        <v>0.35</v>
      </c>
      <c r="F20" s="23">
        <v>60</v>
      </c>
      <c r="G20" s="34">
        <f t="shared" ref="G20:G21" si="10">F20/$F$22</f>
        <v>0.42253521126760563</v>
      </c>
      <c r="H20" s="34">
        <v>0.37</v>
      </c>
      <c r="I20" s="34">
        <v>0.49</v>
      </c>
      <c r="J20" s="216"/>
      <c r="K20" s="35" t="s">
        <v>212</v>
      </c>
      <c r="L20" s="17">
        <f t="shared" ref="L20:L21" si="11">C20</f>
        <v>0.20754716981132076</v>
      </c>
      <c r="M20" s="17">
        <f t="shared" ref="M20:M21" si="12">C20-D20</f>
        <v>2.7547169811320771E-2</v>
      </c>
      <c r="N20" s="36">
        <f t="shared" ref="N20:N21" si="13">E20-C20</f>
        <v>0.14245283018867921</v>
      </c>
      <c r="O20" s="18">
        <f t="shared" si="8"/>
        <v>0.42253521126760563</v>
      </c>
      <c r="P20" s="18">
        <f t="shared" ref="P20:P21" si="14">G20-H20</f>
        <v>5.253521126760563E-2</v>
      </c>
      <c r="Q20" s="18">
        <f t="shared" ref="Q20:Q21" si="15">I20-G20</f>
        <v>6.7464788732394365E-2</v>
      </c>
    </row>
    <row r="21" spans="1:17" ht="15" thickBot="1">
      <c r="A21" s="45" t="s">
        <v>213</v>
      </c>
      <c r="B21" s="33">
        <v>4</v>
      </c>
      <c r="C21" s="34">
        <f t="shared" si="9"/>
        <v>3.7735849056603772E-2</v>
      </c>
      <c r="D21" s="34">
        <v>0.01</v>
      </c>
      <c r="E21" s="34">
        <v>0.06</v>
      </c>
      <c r="F21" s="23">
        <v>7</v>
      </c>
      <c r="G21" s="34">
        <f t="shared" si="10"/>
        <v>4.9295774647887321E-2</v>
      </c>
      <c r="H21" s="34">
        <v>0.01</v>
      </c>
      <c r="I21" s="34">
        <v>0.08</v>
      </c>
      <c r="J21" s="44" t="s">
        <v>214</v>
      </c>
      <c r="K21" s="35" t="str">
        <f>A21</f>
        <v>Je ne sais pas</v>
      </c>
      <c r="L21" s="17">
        <f t="shared" si="11"/>
        <v>3.7735849056603772E-2</v>
      </c>
      <c r="M21" s="17">
        <f t="shared" si="12"/>
        <v>2.773584905660377E-2</v>
      </c>
      <c r="N21" s="36">
        <f t="shared" si="13"/>
        <v>2.2264150943396226E-2</v>
      </c>
      <c r="O21" s="18">
        <f t="shared" si="8"/>
        <v>4.9295774647887321E-2</v>
      </c>
      <c r="P21" s="18">
        <f t="shared" si="14"/>
        <v>3.9295774647887319E-2</v>
      </c>
      <c r="Q21" s="18">
        <f t="shared" si="15"/>
        <v>3.0704225352112681E-2</v>
      </c>
    </row>
    <row r="22" spans="1:17" ht="15" thickBot="1">
      <c r="A22" s="19" t="s">
        <v>159</v>
      </c>
      <c r="B22" s="33">
        <f>SUM(B19:B21)</f>
        <v>106</v>
      </c>
      <c r="C22" s="39"/>
      <c r="D22" s="39"/>
      <c r="E22" s="39"/>
      <c r="F22" s="33">
        <f>SUM(F19:F21)</f>
        <v>142</v>
      </c>
      <c r="G22" s="39"/>
      <c r="H22" s="23"/>
      <c r="I22" s="39"/>
      <c r="J22" s="216">
        <f>SUM(B22+F22)</f>
        <v>248</v>
      </c>
      <c r="K22" s="37" t="s">
        <v>159</v>
      </c>
      <c r="L22" s="17">
        <f>SUM(L19:L21)</f>
        <v>1</v>
      </c>
      <c r="M22" s="17"/>
      <c r="N22" s="36"/>
      <c r="O22" s="18">
        <f>SUM(O19:O21)</f>
        <v>1</v>
      </c>
      <c r="P22" s="18"/>
      <c r="Q22" s="18"/>
    </row>
    <row r="24" spans="1:17" ht="22.5">
      <c r="A24" s="4" t="s">
        <v>454</v>
      </c>
      <c r="B24" s="216"/>
      <c r="C24" s="216"/>
      <c r="D24" s="216"/>
      <c r="E24" s="216"/>
      <c r="F24" s="216"/>
      <c r="G24" s="216"/>
      <c r="H24" s="216"/>
      <c r="I24" s="216"/>
      <c r="J24" s="216"/>
      <c r="K24" s="216"/>
      <c r="L24" s="216"/>
      <c r="M24" s="216"/>
      <c r="N24" s="216"/>
      <c r="O24" s="216"/>
      <c r="P24" s="216"/>
      <c r="Q24" s="216"/>
    </row>
    <row r="25" spans="1:17">
      <c r="A25" t="s">
        <v>455</v>
      </c>
      <c r="B25" s="216"/>
      <c r="C25" s="216"/>
      <c r="D25" s="216"/>
      <c r="E25" s="216"/>
      <c r="F25" s="216"/>
      <c r="G25" s="216"/>
      <c r="H25" s="216"/>
      <c r="I25" s="216"/>
      <c r="J25" s="216"/>
      <c r="K25" s="216"/>
      <c r="L25" s="216"/>
      <c r="M25" s="216"/>
      <c r="N25" s="216"/>
      <c r="O25" s="216"/>
      <c r="P25" s="216"/>
      <c r="Q25" s="216"/>
    </row>
    <row r="26" spans="1:17">
      <c r="A26" s="5" t="s">
        <v>456</v>
      </c>
      <c r="B26" s="216"/>
      <c r="C26" s="216"/>
      <c r="D26" s="216"/>
      <c r="E26" s="216"/>
      <c r="F26" s="216"/>
      <c r="G26" s="216"/>
      <c r="H26" s="216"/>
      <c r="I26" s="216"/>
      <c r="J26" s="216"/>
      <c r="K26" s="216"/>
      <c r="L26" s="216"/>
      <c r="M26" s="216"/>
      <c r="N26" s="216"/>
      <c r="O26" s="216"/>
      <c r="P26" s="216"/>
      <c r="Q26" s="216"/>
    </row>
    <row r="27" spans="1:17" ht="15" thickBot="1">
      <c r="A27" s="216"/>
      <c r="B27" s="216"/>
      <c r="C27" s="216"/>
      <c r="D27" s="216"/>
      <c r="E27" s="216"/>
      <c r="F27" s="216"/>
      <c r="G27" s="216"/>
      <c r="H27" s="216"/>
      <c r="I27" s="216"/>
      <c r="J27" s="216"/>
      <c r="K27" s="7"/>
      <c r="L27" s="212" t="s">
        <v>147</v>
      </c>
      <c r="M27" s="212"/>
      <c r="N27" s="25"/>
      <c r="O27" s="213" t="s">
        <v>148</v>
      </c>
      <c r="P27" s="213"/>
      <c r="Q27" s="213"/>
    </row>
    <row r="28" spans="1:17" ht="15" thickBot="1">
      <c r="A28" s="8" t="s">
        <v>149</v>
      </c>
      <c r="B28" s="217" t="s">
        <v>163</v>
      </c>
      <c r="C28" s="218"/>
      <c r="D28" s="9" t="s">
        <v>150</v>
      </c>
      <c r="E28" s="9" t="s">
        <v>151</v>
      </c>
      <c r="F28" s="217" t="s">
        <v>164</v>
      </c>
      <c r="G28" s="218"/>
      <c r="H28" s="9" t="s">
        <v>150</v>
      </c>
      <c r="I28" s="9" t="s">
        <v>151</v>
      </c>
      <c r="J28" s="216"/>
      <c r="K28" s="212" t="s">
        <v>149</v>
      </c>
      <c r="L28" s="11" t="str">
        <f>_xlfn.CONCAT("Homme", " ", "(N=", B31, ")")</f>
        <v>Homme (N=80)</v>
      </c>
      <c r="M28" s="212" t="s">
        <v>152</v>
      </c>
      <c r="N28" s="25" t="s">
        <v>153</v>
      </c>
      <c r="O28" s="12" t="str">
        <f>_xlfn.CONCAT("Femme", " ", "(N=", F31, ")")</f>
        <v>Femme (N=75)</v>
      </c>
      <c r="P28" s="213" t="s">
        <v>152</v>
      </c>
      <c r="Q28" s="213" t="s">
        <v>153</v>
      </c>
    </row>
    <row r="29" spans="1:17" ht="15" thickBot="1">
      <c r="A29" s="13" t="s">
        <v>250</v>
      </c>
      <c r="B29" s="33">
        <v>58</v>
      </c>
      <c r="C29" s="34">
        <f>B29/$B$31</f>
        <v>0.72499999999999998</v>
      </c>
      <c r="D29" s="34">
        <v>0.65</v>
      </c>
      <c r="E29" s="34">
        <v>0.78</v>
      </c>
      <c r="F29" s="23">
        <v>51</v>
      </c>
      <c r="G29" s="34">
        <f>F29/$F$31</f>
        <v>0.68</v>
      </c>
      <c r="H29" s="34">
        <v>0.61</v>
      </c>
      <c r="I29" s="34">
        <v>0.76</v>
      </c>
      <c r="J29" s="216"/>
      <c r="K29" s="35" t="str">
        <f>A29</f>
        <v xml:space="preserve">Une bonne pratique </v>
      </c>
      <c r="L29" s="17">
        <f>C29</f>
        <v>0.72499999999999998</v>
      </c>
      <c r="M29" s="17">
        <f>C29-D29</f>
        <v>7.4999999999999956E-2</v>
      </c>
      <c r="N29" s="36">
        <f>E29-C29</f>
        <v>5.5000000000000049E-2</v>
      </c>
      <c r="O29" s="18">
        <f t="shared" ref="O29:O30" si="16">G29</f>
        <v>0.68</v>
      </c>
      <c r="P29" s="18">
        <f>G29-H29</f>
        <v>7.0000000000000062E-2</v>
      </c>
      <c r="Q29" s="18">
        <f>I29-G29</f>
        <v>7.999999999999996E-2</v>
      </c>
    </row>
    <row r="30" spans="1:17" ht="15" thickBot="1">
      <c r="A30" s="46" t="s">
        <v>251</v>
      </c>
      <c r="B30" s="33">
        <v>22</v>
      </c>
      <c r="C30" s="34">
        <f>B30/$B$31</f>
        <v>0.27500000000000002</v>
      </c>
      <c r="D30" s="34">
        <v>0.21</v>
      </c>
      <c r="E30" s="34">
        <v>0.35</v>
      </c>
      <c r="F30" s="23">
        <v>24</v>
      </c>
      <c r="G30" s="34">
        <f>F30/$F$31</f>
        <v>0.32</v>
      </c>
      <c r="H30" s="34">
        <v>0.27</v>
      </c>
      <c r="I30" s="34">
        <v>0.36</v>
      </c>
      <c r="J30" s="216" t="s">
        <v>158</v>
      </c>
      <c r="K30" s="35" t="str">
        <f>A30</f>
        <v xml:space="preserve">Une mauvaise pratique </v>
      </c>
      <c r="L30" s="17">
        <f t="shared" ref="L30" si="17">C30</f>
        <v>0.27500000000000002</v>
      </c>
      <c r="M30" s="17">
        <f t="shared" ref="M30" si="18">C30-D30</f>
        <v>6.500000000000003E-2</v>
      </c>
      <c r="N30" s="36">
        <f t="shared" ref="N30" si="19">E30-C30</f>
        <v>7.4999999999999956E-2</v>
      </c>
      <c r="O30" s="18">
        <f t="shared" si="16"/>
        <v>0.32</v>
      </c>
      <c r="P30" s="18">
        <f t="shared" ref="P30" si="20">G30-H30</f>
        <v>4.9999999999999989E-2</v>
      </c>
      <c r="Q30" s="18">
        <f t="shared" ref="Q30" si="21">I30-G30</f>
        <v>3.999999999999998E-2</v>
      </c>
    </row>
    <row r="31" spans="1:17" ht="15" thickBot="1">
      <c r="A31" s="19" t="s">
        <v>159</v>
      </c>
      <c r="B31" s="33">
        <f>SUM(B29:B30)</f>
        <v>80</v>
      </c>
      <c r="C31" s="39"/>
      <c r="D31" s="39"/>
      <c r="E31" s="39"/>
      <c r="F31" s="33">
        <f>SUM(F29:F30)</f>
        <v>75</v>
      </c>
      <c r="G31" s="39"/>
      <c r="H31" s="23"/>
      <c r="I31" s="39"/>
      <c r="J31" s="216">
        <f>SUM(B31+F31)</f>
        <v>155</v>
      </c>
      <c r="K31" s="37" t="s">
        <v>159</v>
      </c>
      <c r="L31" s="17">
        <f>SUM(L29:L30)</f>
        <v>1</v>
      </c>
      <c r="M31" s="17"/>
      <c r="N31" s="36"/>
      <c r="O31" s="18">
        <f>SUM(O29:O30)</f>
        <v>1</v>
      </c>
      <c r="P31" s="18"/>
      <c r="Q31" s="18"/>
    </row>
    <row r="32" spans="1:17">
      <c r="A32" s="47"/>
      <c r="B32" s="48"/>
      <c r="C32" s="49"/>
      <c r="D32" s="49"/>
      <c r="E32" s="49"/>
      <c r="F32" s="48"/>
      <c r="G32" s="49"/>
      <c r="H32" s="50"/>
      <c r="I32" s="49"/>
      <c r="J32" s="216"/>
      <c r="K32" s="51"/>
      <c r="L32" s="52"/>
      <c r="M32" s="52"/>
      <c r="N32" s="52"/>
      <c r="O32" s="52"/>
      <c r="P32" s="52"/>
      <c r="Q32" s="52"/>
    </row>
    <row r="33" spans="1:17" ht="22.5">
      <c r="A33" s="4" t="s">
        <v>457</v>
      </c>
      <c r="B33" s="48"/>
      <c r="C33" s="49"/>
      <c r="D33" s="49"/>
      <c r="E33" s="49"/>
      <c r="F33" s="48"/>
      <c r="G33" s="49"/>
      <c r="H33" s="50"/>
      <c r="I33" s="49"/>
      <c r="J33" s="216"/>
      <c r="K33" s="51"/>
      <c r="L33" s="52"/>
      <c r="M33" s="52"/>
      <c r="N33" s="52"/>
      <c r="O33" s="52"/>
      <c r="P33" s="52"/>
      <c r="Q33" s="52"/>
    </row>
    <row r="34" spans="1:17">
      <c r="A34" s="82" t="s">
        <v>458</v>
      </c>
      <c r="B34" s="48"/>
      <c r="C34" s="49"/>
      <c r="D34" s="49"/>
      <c r="E34" s="49"/>
      <c r="F34" s="48"/>
      <c r="G34" s="49"/>
      <c r="H34" s="50"/>
      <c r="I34" s="49"/>
      <c r="J34" s="216"/>
      <c r="K34" s="51"/>
      <c r="L34" s="52"/>
      <c r="M34" s="52"/>
      <c r="N34" s="52"/>
      <c r="O34" s="52"/>
      <c r="P34" s="52"/>
      <c r="Q34" s="52"/>
    </row>
    <row r="35" spans="1:17">
      <c r="A35" s="5" t="s">
        <v>459</v>
      </c>
      <c r="B35" s="48"/>
      <c r="C35" s="49"/>
      <c r="D35" s="49"/>
      <c r="E35" s="49"/>
      <c r="F35" s="48"/>
      <c r="G35" s="49"/>
      <c r="H35" s="50"/>
      <c r="I35" s="49"/>
      <c r="J35" s="216"/>
      <c r="K35" s="51"/>
      <c r="L35" s="52"/>
      <c r="M35" s="52"/>
      <c r="N35" s="52"/>
      <c r="O35" s="52"/>
      <c r="P35" s="52"/>
      <c r="Q35" s="52"/>
    </row>
    <row r="36" spans="1:17">
      <c r="A36" s="55" t="s">
        <v>255</v>
      </c>
      <c r="B36" s="48"/>
      <c r="C36" s="49"/>
      <c r="D36" s="49"/>
      <c r="E36" s="49"/>
      <c r="F36" s="48"/>
      <c r="G36" s="49"/>
      <c r="H36" s="50"/>
      <c r="I36" s="49"/>
      <c r="J36" s="216"/>
      <c r="K36" s="51"/>
      <c r="L36" s="52"/>
      <c r="M36" s="52"/>
      <c r="N36" s="52"/>
      <c r="O36" s="52"/>
      <c r="P36" s="52"/>
      <c r="Q36" s="52"/>
    </row>
    <row r="37" spans="1:17">
      <c r="A37" s="47"/>
      <c r="B37" s="48"/>
      <c r="C37" s="49"/>
      <c r="D37" s="49"/>
      <c r="E37" s="49"/>
      <c r="F37" s="48"/>
      <c r="G37" s="49"/>
      <c r="H37" s="50"/>
      <c r="I37" s="49"/>
      <c r="J37" s="216"/>
      <c r="K37" s="51"/>
      <c r="L37" s="52"/>
      <c r="M37" s="52"/>
      <c r="N37" s="52"/>
      <c r="O37" s="52"/>
      <c r="P37" s="52"/>
      <c r="Q37" s="52"/>
    </row>
    <row r="38" spans="1:17" ht="22.5">
      <c r="A38" s="4" t="s">
        <v>460</v>
      </c>
      <c r="B38" s="48"/>
      <c r="C38" s="49"/>
      <c r="D38" s="49"/>
      <c r="E38" s="49"/>
      <c r="F38" s="48"/>
      <c r="G38" s="49"/>
      <c r="H38" s="50"/>
      <c r="I38" s="49"/>
      <c r="J38" s="216"/>
      <c r="K38" s="51"/>
      <c r="L38" s="52"/>
      <c r="M38" s="52"/>
      <c r="N38" s="52"/>
      <c r="O38" s="52"/>
      <c r="P38" s="52"/>
      <c r="Q38" s="52"/>
    </row>
    <row r="39" spans="1:17">
      <c r="A39" s="82" t="s">
        <v>461</v>
      </c>
      <c r="B39" s="48"/>
      <c r="C39" s="49"/>
      <c r="D39" s="49"/>
      <c r="E39" s="49"/>
      <c r="F39" s="48"/>
      <c r="G39" s="49"/>
      <c r="H39" s="50"/>
      <c r="I39" s="49"/>
      <c r="J39" s="216"/>
      <c r="K39" s="51"/>
      <c r="L39" s="52"/>
      <c r="M39" s="52"/>
      <c r="N39" s="52"/>
      <c r="O39" s="52"/>
      <c r="P39" s="52"/>
      <c r="Q39" s="52"/>
    </row>
    <row r="40" spans="1:17">
      <c r="A40" s="5" t="s">
        <v>462</v>
      </c>
      <c r="B40" s="48"/>
      <c r="C40" s="49"/>
      <c r="D40" s="49"/>
      <c r="E40" s="49"/>
      <c r="F40" s="48"/>
      <c r="G40" s="49"/>
      <c r="H40" s="50"/>
      <c r="I40" s="49"/>
      <c r="J40" s="216"/>
      <c r="K40" s="51"/>
      <c r="L40" s="52"/>
      <c r="M40" s="52"/>
      <c r="N40" s="52"/>
      <c r="O40" s="52"/>
      <c r="P40" s="52"/>
      <c r="Q40" s="52"/>
    </row>
    <row r="41" spans="1:17">
      <c r="A41" s="55" t="s">
        <v>255</v>
      </c>
      <c r="B41" s="48"/>
      <c r="C41" s="49"/>
      <c r="D41" s="49"/>
      <c r="E41" s="49"/>
      <c r="F41" s="48"/>
      <c r="G41" s="49"/>
      <c r="H41" s="50"/>
      <c r="I41" s="49"/>
      <c r="J41" s="216"/>
      <c r="K41" s="51"/>
      <c r="L41" s="52"/>
      <c r="M41" s="52"/>
      <c r="N41" s="52"/>
      <c r="O41" s="52"/>
      <c r="P41" s="52"/>
      <c r="Q41" s="52"/>
    </row>
    <row r="42" spans="1:17">
      <c r="A42" s="57"/>
      <c r="B42" s="48"/>
      <c r="C42" s="49"/>
      <c r="D42" s="49"/>
      <c r="E42" s="49"/>
      <c r="F42" s="48"/>
      <c r="G42" s="49"/>
      <c r="H42" s="50"/>
      <c r="I42" s="49"/>
      <c r="J42" s="216"/>
      <c r="K42" s="51"/>
      <c r="L42" s="52"/>
      <c r="M42" s="52"/>
      <c r="N42" s="52"/>
      <c r="O42" s="52"/>
      <c r="P42" s="52"/>
      <c r="Q42" s="52"/>
    </row>
    <row r="43" spans="1:17" ht="45" customHeight="1">
      <c r="A43" s="4" t="s">
        <v>463</v>
      </c>
      <c r="B43" s="216"/>
      <c r="C43" s="216"/>
      <c r="D43" s="216"/>
      <c r="E43" s="216"/>
      <c r="F43" s="216"/>
      <c r="G43" s="216"/>
      <c r="H43" s="216"/>
      <c r="I43" s="216"/>
      <c r="J43" s="216"/>
      <c r="K43" s="216"/>
      <c r="L43" s="216"/>
      <c r="M43" s="216"/>
      <c r="N43" s="216"/>
      <c r="O43" s="216"/>
      <c r="P43" s="216"/>
      <c r="Q43" s="216"/>
    </row>
    <row r="44" spans="1:17">
      <c r="A44" s="68" t="s">
        <v>464</v>
      </c>
      <c r="B44" s="216"/>
      <c r="C44" s="216"/>
      <c r="D44" s="216"/>
      <c r="E44" s="216"/>
      <c r="F44" s="216"/>
      <c r="G44" s="216"/>
      <c r="H44" s="216"/>
      <c r="I44" s="216"/>
      <c r="J44" s="216"/>
      <c r="K44" s="216"/>
      <c r="L44" s="216"/>
      <c r="M44" s="216"/>
      <c r="N44" s="216"/>
      <c r="O44" s="216"/>
      <c r="P44" s="216"/>
      <c r="Q44" s="216"/>
    </row>
    <row r="45" spans="1:17">
      <c r="A45" s="5" t="s">
        <v>465</v>
      </c>
      <c r="B45" s="216"/>
      <c r="C45" s="216"/>
      <c r="D45" s="216"/>
      <c r="E45" s="216"/>
      <c r="F45" s="216"/>
      <c r="G45" s="216"/>
      <c r="H45" s="216"/>
      <c r="I45" s="216"/>
      <c r="J45" s="216"/>
      <c r="K45" s="216"/>
      <c r="L45" s="216"/>
      <c r="M45" s="216"/>
      <c r="N45" s="216"/>
      <c r="O45" s="216"/>
      <c r="P45" s="216"/>
      <c r="Q45" s="216"/>
    </row>
    <row r="46" spans="1:17" ht="15" thickBot="1">
      <c r="A46" s="216"/>
      <c r="B46" s="216"/>
      <c r="C46" s="216"/>
      <c r="D46" s="216"/>
      <c r="E46" s="216"/>
      <c r="F46" s="216"/>
      <c r="G46" s="216"/>
      <c r="H46" s="216"/>
      <c r="I46" s="216"/>
      <c r="J46" s="216"/>
      <c r="K46" s="7"/>
      <c r="L46" s="212" t="s">
        <v>147</v>
      </c>
      <c r="M46" s="212"/>
      <c r="N46" s="25"/>
      <c r="O46" s="213" t="s">
        <v>148</v>
      </c>
      <c r="P46" s="213"/>
      <c r="Q46" s="213"/>
    </row>
    <row r="47" spans="1:17" ht="15" customHeight="1" thickBot="1">
      <c r="A47" s="8" t="s">
        <v>149</v>
      </c>
      <c r="B47" s="217" t="s">
        <v>163</v>
      </c>
      <c r="C47" s="218"/>
      <c r="D47" s="9" t="s">
        <v>150</v>
      </c>
      <c r="E47" s="9" t="s">
        <v>151</v>
      </c>
      <c r="F47" s="217" t="s">
        <v>164</v>
      </c>
      <c r="G47" s="218"/>
      <c r="H47" s="9" t="s">
        <v>150</v>
      </c>
      <c r="I47" s="9" t="s">
        <v>151</v>
      </c>
      <c r="J47" s="216"/>
      <c r="K47" s="212" t="s">
        <v>149</v>
      </c>
      <c r="L47" s="11" t="str">
        <f>_xlfn.CONCAT("Homme", " ", "(N=", B51, ")")</f>
        <v>Homme (N=254)</v>
      </c>
      <c r="M47" s="212" t="s">
        <v>152</v>
      </c>
      <c r="N47" s="25" t="s">
        <v>153</v>
      </c>
      <c r="O47" s="12" t="str">
        <f>_xlfn.CONCAT("Femme", " ", "(N=", F51, ")")</f>
        <v>Femme (N=246)</v>
      </c>
      <c r="P47" s="213" t="s">
        <v>152</v>
      </c>
      <c r="Q47" s="213" t="s">
        <v>153</v>
      </c>
    </row>
    <row r="48" spans="1:17" ht="15" thickBot="1">
      <c r="A48" s="13" t="s">
        <v>211</v>
      </c>
      <c r="B48" s="33">
        <v>115</v>
      </c>
      <c r="C48" s="34">
        <f>B48/$B$51</f>
        <v>0.452755905511811</v>
      </c>
      <c r="D48" s="34">
        <v>0.42</v>
      </c>
      <c r="E48" s="34">
        <v>0.49</v>
      </c>
      <c r="F48" s="23">
        <v>138</v>
      </c>
      <c r="G48" s="34">
        <f>F48/$F$51</f>
        <v>0.56097560975609762</v>
      </c>
      <c r="H48" s="34">
        <v>0.5</v>
      </c>
      <c r="I48" s="34">
        <v>0.63</v>
      </c>
      <c r="J48" s="216"/>
      <c r="K48" s="35" t="s">
        <v>211</v>
      </c>
      <c r="L48" s="17">
        <f>C48</f>
        <v>0.452755905511811</v>
      </c>
      <c r="M48" s="17">
        <f>C48-D48</f>
        <v>3.2755905511811012E-2</v>
      </c>
      <c r="N48" s="36">
        <f>E48-C48</f>
        <v>3.7244094488188995E-2</v>
      </c>
      <c r="O48" s="18">
        <f t="shared" ref="O48:O50" si="22">G48</f>
        <v>0.56097560975609762</v>
      </c>
      <c r="P48" s="18">
        <f>G48-H48</f>
        <v>6.0975609756097615E-2</v>
      </c>
      <c r="Q48" s="18">
        <f>I48-G48</f>
        <v>6.9024390243902389E-2</v>
      </c>
    </row>
    <row r="49" spans="1:17" ht="15" thickBot="1">
      <c r="A49" s="46" t="s">
        <v>212</v>
      </c>
      <c r="B49" s="33">
        <v>84</v>
      </c>
      <c r="C49" s="34">
        <f t="shared" ref="C49:C50" si="23">B49/$B$51</f>
        <v>0.33070866141732286</v>
      </c>
      <c r="D49" s="34">
        <v>0.26</v>
      </c>
      <c r="E49" s="34">
        <v>0.38</v>
      </c>
      <c r="F49" s="23">
        <v>67</v>
      </c>
      <c r="G49" s="34">
        <f t="shared" ref="G49:G50" si="24">F49/$F$51</f>
        <v>0.27235772357723576</v>
      </c>
      <c r="H49" s="34">
        <v>0.17</v>
      </c>
      <c r="I49" s="34">
        <v>0.28999999999999998</v>
      </c>
      <c r="J49" s="216"/>
      <c r="K49" s="35" t="s">
        <v>212</v>
      </c>
      <c r="L49" s="17">
        <f t="shared" ref="L49:L50" si="25">C49</f>
        <v>0.33070866141732286</v>
      </c>
      <c r="M49" s="17">
        <f t="shared" ref="M49:M50" si="26">C49-D49</f>
        <v>7.0708661417322849E-2</v>
      </c>
      <c r="N49" s="36">
        <f t="shared" ref="N49:N50" si="27">E49-C49</f>
        <v>4.9291338582677147E-2</v>
      </c>
      <c r="O49" s="18">
        <f t="shared" si="22"/>
        <v>0.27235772357723576</v>
      </c>
      <c r="P49" s="18">
        <f t="shared" ref="P49:P50" si="28">G49-H49</f>
        <v>0.10235772357723574</v>
      </c>
      <c r="Q49" s="18">
        <f t="shared" ref="Q49:Q50" si="29">I49-G49</f>
        <v>1.7642276422764225E-2</v>
      </c>
    </row>
    <row r="50" spans="1:17" ht="15" thickBot="1">
      <c r="A50" s="45" t="s">
        <v>213</v>
      </c>
      <c r="B50" s="33">
        <v>55</v>
      </c>
      <c r="C50" s="34">
        <f t="shared" si="23"/>
        <v>0.21653543307086615</v>
      </c>
      <c r="D50" s="34">
        <v>0.17</v>
      </c>
      <c r="E50" s="34">
        <v>0.26</v>
      </c>
      <c r="F50" s="23">
        <v>41</v>
      </c>
      <c r="G50" s="34">
        <f t="shared" si="24"/>
        <v>0.16666666666666666</v>
      </c>
      <c r="H50" s="34">
        <v>0.15</v>
      </c>
      <c r="I50" s="34">
        <v>0.21</v>
      </c>
      <c r="J50" s="44" t="s">
        <v>214</v>
      </c>
      <c r="K50" s="35" t="str">
        <f>A50</f>
        <v>Je ne sais pas</v>
      </c>
      <c r="L50" s="17">
        <f t="shared" si="25"/>
        <v>0.21653543307086615</v>
      </c>
      <c r="M50" s="17">
        <f t="shared" si="26"/>
        <v>4.6535433070866133E-2</v>
      </c>
      <c r="N50" s="36">
        <f t="shared" si="27"/>
        <v>4.3464566929133863E-2</v>
      </c>
      <c r="O50" s="18">
        <f t="shared" si="22"/>
        <v>0.16666666666666666</v>
      </c>
      <c r="P50" s="18">
        <f t="shared" si="28"/>
        <v>1.6666666666666663E-2</v>
      </c>
      <c r="Q50" s="18">
        <f t="shared" si="29"/>
        <v>4.3333333333333335E-2</v>
      </c>
    </row>
    <row r="51" spans="1:17" ht="15" thickBot="1">
      <c r="A51" s="19" t="s">
        <v>159</v>
      </c>
      <c r="B51" s="33">
        <f>SUM(B48:B50)</f>
        <v>254</v>
      </c>
      <c r="C51" s="39"/>
      <c r="D51" s="39"/>
      <c r="E51" s="39"/>
      <c r="F51" s="33">
        <f>SUM(F48:F50)</f>
        <v>246</v>
      </c>
      <c r="G51" s="39"/>
      <c r="H51" s="23"/>
      <c r="I51" s="39"/>
      <c r="J51" s="216">
        <f>SUM(B51+F51)</f>
        <v>500</v>
      </c>
      <c r="K51" s="37" t="s">
        <v>159</v>
      </c>
      <c r="L51" s="17">
        <f>SUM(L48:L50)</f>
        <v>1</v>
      </c>
      <c r="M51" s="17"/>
      <c r="N51" s="36"/>
      <c r="O51" s="18">
        <f>SUM(O48:O50)</f>
        <v>1</v>
      </c>
      <c r="P51" s="18"/>
      <c r="Q51" s="18"/>
    </row>
    <row r="54" spans="1:17" ht="22.5">
      <c r="A54" s="4" t="s">
        <v>363</v>
      </c>
      <c r="B54" s="216"/>
      <c r="C54" s="216"/>
      <c r="D54" s="216"/>
      <c r="E54" s="216"/>
      <c r="F54" s="216"/>
      <c r="G54" s="216"/>
      <c r="H54" s="216"/>
      <c r="I54" s="216"/>
      <c r="J54" s="216"/>
      <c r="K54" s="216"/>
      <c r="L54" s="216"/>
      <c r="M54" s="216"/>
      <c r="N54" s="216"/>
      <c r="O54" s="216"/>
      <c r="P54" s="216"/>
      <c r="Q54" s="216"/>
    </row>
    <row r="55" spans="1:17">
      <c r="A55" t="s">
        <v>466</v>
      </c>
      <c r="B55" s="216"/>
      <c r="C55" s="216"/>
      <c r="D55" s="216"/>
      <c r="E55" s="216"/>
      <c r="F55" s="216"/>
      <c r="G55" s="216"/>
      <c r="H55" s="216"/>
      <c r="I55" s="216"/>
      <c r="J55" s="216"/>
      <c r="K55" s="216"/>
      <c r="L55" s="216"/>
      <c r="M55" s="216"/>
      <c r="N55" s="216"/>
      <c r="O55" s="216"/>
      <c r="P55" s="216"/>
      <c r="Q55" s="216"/>
    </row>
    <row r="56" spans="1:17">
      <c r="A56" s="5" t="s">
        <v>467</v>
      </c>
      <c r="B56" s="216"/>
      <c r="C56" s="216"/>
      <c r="D56" s="216"/>
      <c r="E56" s="216"/>
      <c r="F56" s="216"/>
      <c r="G56" s="216"/>
      <c r="H56" s="216"/>
      <c r="I56" s="216"/>
      <c r="J56" s="216"/>
      <c r="K56" s="216"/>
      <c r="L56" s="216"/>
      <c r="M56" s="216"/>
      <c r="N56" s="216"/>
      <c r="O56" s="216"/>
      <c r="P56" s="216"/>
      <c r="Q56" s="216"/>
    </row>
    <row r="57" spans="1:17" ht="15" thickBot="1">
      <c r="A57" s="216"/>
      <c r="B57" s="216"/>
      <c r="C57" s="216"/>
      <c r="D57" s="216"/>
      <c r="E57" s="216"/>
      <c r="F57" s="216"/>
      <c r="G57" s="216"/>
      <c r="H57" s="216"/>
      <c r="I57" s="216"/>
      <c r="J57" s="216"/>
      <c r="K57" s="7"/>
      <c r="L57" s="224" t="s">
        <v>147</v>
      </c>
      <c r="M57" s="224"/>
      <c r="N57" s="224"/>
      <c r="O57" s="225" t="s">
        <v>148</v>
      </c>
      <c r="P57" s="225"/>
      <c r="Q57" s="225"/>
    </row>
    <row r="58" spans="1:17" ht="15" thickBot="1">
      <c r="A58" s="99" t="s">
        <v>149</v>
      </c>
      <c r="B58" s="219" t="s">
        <v>163</v>
      </c>
      <c r="C58" s="219"/>
      <c r="D58" s="99" t="s">
        <v>150</v>
      </c>
      <c r="E58" s="99" t="s">
        <v>151</v>
      </c>
      <c r="F58" s="219" t="s">
        <v>164</v>
      </c>
      <c r="G58" s="219"/>
      <c r="H58" s="99" t="s">
        <v>150</v>
      </c>
      <c r="I58" s="99" t="s">
        <v>151</v>
      </c>
      <c r="J58" s="216"/>
      <c r="K58" s="212" t="s">
        <v>149</v>
      </c>
      <c r="L58" s="11" t="str">
        <f>_xlfn.CONCAT("Homme", " ", "(N=", B68, ")")</f>
        <v>Homme (N=139)</v>
      </c>
      <c r="M58" s="212" t="s">
        <v>152</v>
      </c>
      <c r="N58" s="212" t="s">
        <v>153</v>
      </c>
      <c r="O58" s="12" t="str">
        <f>_xlfn.CONCAT("Femme", " ", "(N=", F68, ")")</f>
        <v>Femme (N=108)</v>
      </c>
      <c r="P58" s="213" t="s">
        <v>152</v>
      </c>
      <c r="Q58" s="213" t="s">
        <v>153</v>
      </c>
    </row>
    <row r="59" spans="1:17" ht="15" thickBot="1">
      <c r="A59" s="84" t="s">
        <v>468</v>
      </c>
      <c r="B59" s="92">
        <v>11</v>
      </c>
      <c r="C59" s="86">
        <f>B59/$B$68</f>
        <v>7.9136690647482008E-2</v>
      </c>
      <c r="D59" s="86">
        <v>0.05</v>
      </c>
      <c r="E59" s="86">
        <v>0.12</v>
      </c>
      <c r="F59" s="92">
        <v>14</v>
      </c>
      <c r="G59" s="86">
        <f>F59/$F$68</f>
        <v>0.12962962962962962</v>
      </c>
      <c r="H59" s="86">
        <v>0.1</v>
      </c>
      <c r="I59" s="86">
        <v>0.16</v>
      </c>
      <c r="J59" s="216"/>
      <c r="K59" s="17" t="str">
        <f>A59</f>
        <v>Je ne comprends pas le but des EDS</v>
      </c>
      <c r="L59" s="17">
        <f>C59</f>
        <v>7.9136690647482008E-2</v>
      </c>
      <c r="M59" s="17">
        <f>C59-D59</f>
        <v>2.9136690647482005E-2</v>
      </c>
      <c r="N59" s="17">
        <f>E59-C59</f>
        <v>4.0863309352517987E-2</v>
      </c>
      <c r="O59" s="18">
        <f>G59</f>
        <v>0.12962962962962962</v>
      </c>
      <c r="P59" s="18">
        <f>G59-H59</f>
        <v>2.9629629629629617E-2</v>
      </c>
      <c r="Q59" s="18">
        <f t="shared" ref="Q59:Q67" si="30">I59-G59</f>
        <v>3.0370370370370381E-2</v>
      </c>
    </row>
    <row r="60" spans="1:17" ht="27" thickBot="1">
      <c r="A60" s="101" t="s">
        <v>469</v>
      </c>
      <c r="B60" s="92">
        <v>15</v>
      </c>
      <c r="C60" s="86">
        <f t="shared" ref="C60:C67" si="31">B60/$B$68</f>
        <v>0.1079136690647482</v>
      </c>
      <c r="D60" s="86">
        <v>0.06</v>
      </c>
      <c r="E60" s="86">
        <v>0.15</v>
      </c>
      <c r="F60" s="92">
        <v>11</v>
      </c>
      <c r="G60" s="86">
        <f t="shared" ref="G60:G67" si="32">F60/$F$68</f>
        <v>0.10185185185185185</v>
      </c>
      <c r="H60" s="86">
        <v>7.0000000000000007E-2</v>
      </c>
      <c r="I60" s="86">
        <v>0.15</v>
      </c>
      <c r="J60" s="216"/>
      <c r="K60" s="17" t="str">
        <f t="shared" ref="K60:K67" si="33">A60</f>
        <v>Les EDS ne respectent pas les normes et les pratiques d’inhumation de notre culture</v>
      </c>
      <c r="L60" s="17">
        <f t="shared" ref="L60:L67" si="34">C60</f>
        <v>0.1079136690647482</v>
      </c>
      <c r="M60" s="17">
        <f t="shared" ref="M60:M67" si="35">C60-D60</f>
        <v>4.7913669064748199E-2</v>
      </c>
      <c r="N60" s="17">
        <f>E60-C60</f>
        <v>4.2086330935251798E-2</v>
      </c>
      <c r="O60" s="18">
        <f t="shared" ref="O60:O67" si="36">G60</f>
        <v>0.10185185185185185</v>
      </c>
      <c r="P60" s="18">
        <f t="shared" ref="P60:P67" si="37">G60-H60</f>
        <v>3.185185185185184E-2</v>
      </c>
      <c r="Q60" s="18">
        <f t="shared" si="30"/>
        <v>4.8148148148148148E-2</v>
      </c>
    </row>
    <row r="61" spans="1:17" ht="29.45" thickBot="1">
      <c r="A61" s="102" t="s">
        <v>470</v>
      </c>
      <c r="B61" s="92">
        <v>16</v>
      </c>
      <c r="C61" s="86">
        <f t="shared" si="31"/>
        <v>0.11510791366906475</v>
      </c>
      <c r="D61" s="86">
        <v>0.11</v>
      </c>
      <c r="E61" s="86">
        <v>0.19</v>
      </c>
      <c r="F61" s="92">
        <v>22</v>
      </c>
      <c r="G61" s="86">
        <f t="shared" si="32"/>
        <v>0.20370370370370369</v>
      </c>
      <c r="H61" s="86">
        <v>0.17</v>
      </c>
      <c r="I61" s="86">
        <v>0.28999999999999998</v>
      </c>
      <c r="J61" s="216"/>
      <c r="K61" s="17" t="str">
        <f t="shared" si="33"/>
        <v>Je veux pouvoir assister à l’inhumation et l’EDS ne le permet pas</v>
      </c>
      <c r="L61" s="17">
        <f t="shared" si="34"/>
        <v>0.11510791366906475</v>
      </c>
      <c r="M61" s="17">
        <f t="shared" si="35"/>
        <v>5.1079136690647536E-3</v>
      </c>
      <c r="N61" s="17">
        <f t="shared" ref="N61:N67" si="38">E61-C61</f>
        <v>7.4892086330935248E-2</v>
      </c>
      <c r="O61" s="18">
        <f t="shared" si="36"/>
        <v>0.20370370370370369</v>
      </c>
      <c r="P61" s="18">
        <f t="shared" si="37"/>
        <v>3.370370370370368E-2</v>
      </c>
      <c r="Q61" s="18">
        <f t="shared" si="30"/>
        <v>8.6296296296296288E-2</v>
      </c>
    </row>
    <row r="62" spans="1:17" ht="27" thickBot="1">
      <c r="A62" s="84" t="s">
        <v>471</v>
      </c>
      <c r="B62" s="92">
        <v>19</v>
      </c>
      <c r="C62" s="86">
        <f t="shared" si="31"/>
        <v>0.1366906474820144</v>
      </c>
      <c r="D62" s="86">
        <v>0.05</v>
      </c>
      <c r="E62" s="86">
        <v>0.18</v>
      </c>
      <c r="F62" s="92">
        <v>4</v>
      </c>
      <c r="G62" s="86">
        <f t="shared" si="32"/>
        <v>3.7037037037037035E-2</v>
      </c>
      <c r="H62" s="86">
        <v>0.01</v>
      </c>
      <c r="I62" s="86">
        <v>0.05</v>
      </c>
      <c r="J62" s="216"/>
      <c r="K62" s="17" t="str">
        <f t="shared" si="33"/>
        <v>Je ne connais pas les personnes qui s’occupent des EDS</v>
      </c>
      <c r="L62" s="17">
        <f t="shared" si="34"/>
        <v>0.1366906474820144</v>
      </c>
      <c r="M62" s="17">
        <f t="shared" si="35"/>
        <v>8.6690647482014396E-2</v>
      </c>
      <c r="N62" s="17">
        <f t="shared" si="38"/>
        <v>4.3309352517985594E-2</v>
      </c>
      <c r="O62" s="18">
        <f t="shared" si="36"/>
        <v>3.7037037037037035E-2</v>
      </c>
      <c r="P62" s="18">
        <f t="shared" si="37"/>
        <v>2.7037037037037033E-2</v>
      </c>
      <c r="Q62" s="18">
        <f t="shared" si="30"/>
        <v>1.2962962962962968E-2</v>
      </c>
    </row>
    <row r="63" spans="1:17" ht="27" thickBot="1">
      <c r="A63" s="84" t="s">
        <v>472</v>
      </c>
      <c r="B63" s="92">
        <v>28</v>
      </c>
      <c r="C63" s="86">
        <f t="shared" si="31"/>
        <v>0.20143884892086331</v>
      </c>
      <c r="D63" s="86">
        <v>0.13</v>
      </c>
      <c r="E63" s="86">
        <v>0.25</v>
      </c>
      <c r="F63" s="92">
        <v>4</v>
      </c>
      <c r="G63" s="86">
        <f t="shared" si="32"/>
        <v>3.7037037037037035E-2</v>
      </c>
      <c r="H63" s="86">
        <v>0.03</v>
      </c>
      <c r="I63" s="86">
        <v>0.06</v>
      </c>
      <c r="J63" s="216"/>
      <c r="K63" s="17" t="str">
        <f t="shared" si="33"/>
        <v>Je ne fais pas confiance aux personnes en charge des EDS</v>
      </c>
      <c r="L63" s="17">
        <f t="shared" si="34"/>
        <v>0.20143884892086331</v>
      </c>
      <c r="M63" s="17">
        <f t="shared" si="35"/>
        <v>7.1438848920863302E-2</v>
      </c>
      <c r="N63" s="17">
        <f>E63-C63</f>
        <v>4.8561151079136694E-2</v>
      </c>
      <c r="O63" s="18">
        <f t="shared" si="36"/>
        <v>3.7037037037037035E-2</v>
      </c>
      <c r="P63" s="18">
        <f t="shared" si="37"/>
        <v>7.0370370370370361E-3</v>
      </c>
      <c r="Q63" s="18">
        <f t="shared" si="30"/>
        <v>2.2962962962962963E-2</v>
      </c>
    </row>
    <row r="64" spans="1:17" ht="27" thickBot="1">
      <c r="A64" s="84" t="s">
        <v>473</v>
      </c>
      <c r="B64" s="92">
        <v>18</v>
      </c>
      <c r="C64" s="86">
        <f t="shared" si="31"/>
        <v>0.12949640287769784</v>
      </c>
      <c r="D64" s="86">
        <v>0.08</v>
      </c>
      <c r="E64" s="86">
        <v>0.16</v>
      </c>
      <c r="F64" s="92">
        <v>24</v>
      </c>
      <c r="G64" s="86">
        <f t="shared" si="32"/>
        <v>0.22222222222222221</v>
      </c>
      <c r="H64" s="86">
        <v>0.2</v>
      </c>
      <c r="I64" s="86">
        <v>0.27</v>
      </c>
      <c r="J64" s="216"/>
      <c r="K64" s="17" t="str">
        <f t="shared" si="33"/>
        <v>Les personnes qui réalisent les EDS n’appartiennent pas à notre communauté</v>
      </c>
      <c r="L64" s="17">
        <f t="shared" si="34"/>
        <v>0.12949640287769784</v>
      </c>
      <c r="M64" s="17">
        <f t="shared" si="35"/>
        <v>4.949640287769784E-2</v>
      </c>
      <c r="N64" s="17">
        <f t="shared" si="38"/>
        <v>3.0503597122302162E-2</v>
      </c>
      <c r="O64" s="18">
        <f t="shared" si="36"/>
        <v>0.22222222222222221</v>
      </c>
      <c r="P64" s="18">
        <f t="shared" si="37"/>
        <v>2.2222222222222199E-2</v>
      </c>
      <c r="Q64" s="18">
        <f t="shared" si="30"/>
        <v>4.7777777777777808E-2</v>
      </c>
    </row>
    <row r="65" spans="1:17" ht="27" thickBot="1">
      <c r="A65" s="84" t="s">
        <v>474</v>
      </c>
      <c r="B65" s="92">
        <v>25</v>
      </c>
      <c r="C65" s="86">
        <f t="shared" si="31"/>
        <v>0.17985611510791366</v>
      </c>
      <c r="D65" s="86">
        <v>0.12</v>
      </c>
      <c r="E65" s="86">
        <v>0.27</v>
      </c>
      <c r="F65" s="92">
        <v>23</v>
      </c>
      <c r="G65" s="86">
        <f t="shared" si="32"/>
        <v>0.21296296296296297</v>
      </c>
      <c r="H65" s="86">
        <v>0.12</v>
      </c>
      <c r="I65" s="86">
        <v>0.26</v>
      </c>
      <c r="J65" s="216"/>
      <c r="K65" s="17" t="str">
        <f t="shared" si="33"/>
        <v>Je ne fais pas confiance aux personnes qui réalisent des EDS</v>
      </c>
      <c r="L65" s="17">
        <f t="shared" si="34"/>
        <v>0.17985611510791366</v>
      </c>
      <c r="M65" s="17">
        <f t="shared" si="35"/>
        <v>5.9856115107913666E-2</v>
      </c>
      <c r="N65" s="17">
        <f t="shared" si="38"/>
        <v>9.0143884892086357E-2</v>
      </c>
      <c r="O65" s="18">
        <f t="shared" si="36"/>
        <v>0.21296296296296297</v>
      </c>
      <c r="P65" s="18">
        <f t="shared" si="37"/>
        <v>9.2962962962962969E-2</v>
      </c>
      <c r="Q65" s="18">
        <f t="shared" si="30"/>
        <v>4.7037037037037044E-2</v>
      </c>
    </row>
    <row r="66" spans="1:17" ht="39.950000000000003" thickBot="1">
      <c r="A66" s="92" t="s">
        <v>475</v>
      </c>
      <c r="B66" s="92">
        <v>3</v>
      </c>
      <c r="C66" s="86">
        <f t="shared" si="31"/>
        <v>2.1582733812949641E-2</v>
      </c>
      <c r="D66" s="86">
        <v>0.01</v>
      </c>
      <c r="E66" s="86">
        <v>0.05</v>
      </c>
      <c r="F66" s="92">
        <v>4</v>
      </c>
      <c r="G66" s="86">
        <f t="shared" si="32"/>
        <v>3.7037037037037035E-2</v>
      </c>
      <c r="H66" s="86">
        <v>0.01</v>
      </c>
      <c r="I66" s="86">
        <v>0.05</v>
      </c>
      <c r="J66" s="216" t="s">
        <v>158</v>
      </c>
      <c r="K66" s="17" t="str">
        <f t="shared" si="33"/>
        <v>Un membre de ma famille est mort d’une autre cause que la MVE, l’application de cette pratique est donc inutile</v>
      </c>
      <c r="L66" s="17">
        <f t="shared" si="34"/>
        <v>2.1582733812949641E-2</v>
      </c>
      <c r="M66" s="17">
        <f t="shared" si="35"/>
        <v>1.1582733812949641E-2</v>
      </c>
      <c r="N66" s="17">
        <f t="shared" si="38"/>
        <v>2.8417266187050361E-2</v>
      </c>
      <c r="O66" s="18">
        <f t="shared" si="36"/>
        <v>3.7037037037037035E-2</v>
      </c>
      <c r="P66" s="18">
        <f t="shared" si="37"/>
        <v>2.7037037037037033E-2</v>
      </c>
      <c r="Q66" s="18">
        <f t="shared" si="30"/>
        <v>1.2962962962962968E-2</v>
      </c>
    </row>
    <row r="67" spans="1:17" ht="15" thickBot="1">
      <c r="A67" s="92" t="s">
        <v>200</v>
      </c>
      <c r="B67" s="92">
        <v>4</v>
      </c>
      <c r="C67" s="86">
        <f t="shared" si="31"/>
        <v>2.8776978417266189E-2</v>
      </c>
      <c r="D67" s="86">
        <v>0.02</v>
      </c>
      <c r="E67" s="86">
        <v>0.1</v>
      </c>
      <c r="F67" s="92">
        <v>2</v>
      </c>
      <c r="G67" s="86">
        <f t="shared" si="32"/>
        <v>1.8518518518518517E-2</v>
      </c>
      <c r="H67" s="86">
        <v>0.01</v>
      </c>
      <c r="I67" s="86">
        <v>0.04</v>
      </c>
      <c r="J67" s="216"/>
      <c r="K67" s="17" t="str">
        <f t="shared" si="33"/>
        <v>Autre</v>
      </c>
      <c r="L67" s="17">
        <f t="shared" si="34"/>
        <v>2.8776978417266189E-2</v>
      </c>
      <c r="M67" s="17">
        <f t="shared" si="35"/>
        <v>8.7769784172661881E-3</v>
      </c>
      <c r="N67" s="36">
        <f t="shared" si="38"/>
        <v>7.1223021582733817E-2</v>
      </c>
      <c r="O67" s="18">
        <f t="shared" si="36"/>
        <v>1.8518518518518517E-2</v>
      </c>
      <c r="P67" s="18">
        <f t="shared" si="37"/>
        <v>8.5185185185185173E-3</v>
      </c>
      <c r="Q67" s="18">
        <f t="shared" si="30"/>
        <v>2.1481481481481483E-2</v>
      </c>
    </row>
    <row r="68" spans="1:17" ht="15" thickBot="1">
      <c r="A68" s="86" t="s">
        <v>159</v>
      </c>
      <c r="B68" s="85">
        <f>SUM(B59:B67)</f>
        <v>139</v>
      </c>
      <c r="C68" s="86"/>
      <c r="D68" s="111"/>
      <c r="E68" s="111"/>
      <c r="F68" s="87">
        <f>SUM(F59:F67)</f>
        <v>108</v>
      </c>
      <c r="G68" s="86"/>
      <c r="H68" s="111"/>
      <c r="I68" s="111"/>
      <c r="J68" s="54">
        <f>B68+F68</f>
        <v>247</v>
      </c>
      <c r="K68" s="37" t="s">
        <v>159</v>
      </c>
      <c r="L68" s="17">
        <f>SUM(L59:L67)</f>
        <v>1</v>
      </c>
      <c r="M68" s="17"/>
      <c r="N68" s="36"/>
      <c r="O68" s="18">
        <f>SUM(O59:O67)</f>
        <v>0.99999999999999989</v>
      </c>
      <c r="P68" s="18"/>
      <c r="Q68" s="18"/>
    </row>
    <row r="70" spans="1:17" ht="45" customHeight="1">
      <c r="A70" s="4" t="s">
        <v>476</v>
      </c>
      <c r="B70" s="216"/>
      <c r="C70" s="216"/>
      <c r="D70" s="216"/>
      <c r="E70" s="216"/>
      <c r="F70" s="216"/>
      <c r="G70" s="216"/>
      <c r="H70" s="216"/>
      <c r="I70" s="216"/>
      <c r="J70" s="216"/>
      <c r="K70" s="216"/>
      <c r="L70" s="216"/>
      <c r="M70" s="216"/>
      <c r="N70" s="216"/>
      <c r="O70" s="216"/>
      <c r="P70" s="216"/>
      <c r="Q70" s="216"/>
    </row>
    <row r="71" spans="1:17">
      <c r="A71" s="68" t="s">
        <v>477</v>
      </c>
      <c r="B71" s="216"/>
      <c r="C71" s="216"/>
      <c r="D71" s="216"/>
      <c r="E71" s="216"/>
      <c r="F71" s="216"/>
      <c r="G71" s="216"/>
      <c r="H71" s="216"/>
      <c r="I71" s="216"/>
      <c r="J71" s="216"/>
      <c r="K71" s="216"/>
      <c r="L71" s="216"/>
      <c r="M71" s="216"/>
      <c r="N71" s="216"/>
      <c r="O71" s="216"/>
      <c r="P71" s="216"/>
      <c r="Q71" s="216"/>
    </row>
    <row r="72" spans="1:17">
      <c r="A72" s="5" t="s">
        <v>478</v>
      </c>
      <c r="B72" s="216"/>
      <c r="C72" s="216"/>
      <c r="D72" s="216"/>
      <c r="E72" s="216"/>
      <c r="F72" s="216"/>
      <c r="G72" s="216"/>
      <c r="H72" s="216"/>
      <c r="I72" s="216"/>
      <c r="J72" s="216"/>
      <c r="K72" s="216"/>
      <c r="L72" s="216"/>
      <c r="M72" s="216"/>
      <c r="N72" s="216"/>
      <c r="O72" s="216"/>
      <c r="P72" s="216"/>
      <c r="Q72" s="216"/>
    </row>
    <row r="73" spans="1:17" ht="15" thickBot="1">
      <c r="A73" s="216"/>
      <c r="B73" s="216"/>
      <c r="C73" s="216"/>
      <c r="D73" s="216"/>
      <c r="E73" s="216"/>
      <c r="F73" s="216"/>
      <c r="G73" s="216"/>
      <c r="H73" s="216"/>
      <c r="I73" s="216"/>
      <c r="J73" s="216"/>
      <c r="K73" s="7"/>
      <c r="L73" s="212" t="s">
        <v>147</v>
      </c>
      <c r="M73" s="212"/>
      <c r="N73" s="25"/>
      <c r="O73" s="213" t="s">
        <v>148</v>
      </c>
      <c r="P73" s="213"/>
      <c r="Q73" s="213"/>
    </row>
    <row r="74" spans="1:17" ht="15" customHeight="1" thickBot="1">
      <c r="A74" s="8" t="s">
        <v>149</v>
      </c>
      <c r="B74" s="217" t="s">
        <v>163</v>
      </c>
      <c r="C74" s="218"/>
      <c r="D74" s="9" t="s">
        <v>150</v>
      </c>
      <c r="E74" s="9" t="s">
        <v>151</v>
      </c>
      <c r="F74" s="217" t="s">
        <v>164</v>
      </c>
      <c r="G74" s="218"/>
      <c r="H74" s="9" t="s">
        <v>150</v>
      </c>
      <c r="I74" s="9" t="s">
        <v>151</v>
      </c>
      <c r="J74" s="216"/>
      <c r="K74" s="212" t="s">
        <v>149</v>
      </c>
      <c r="L74" s="11" t="str">
        <f>_xlfn.CONCAT("Homme", " ", "(N=", B78, ")")</f>
        <v>Homme (N=254)</v>
      </c>
      <c r="M74" s="212" t="s">
        <v>152</v>
      </c>
      <c r="N74" s="25" t="s">
        <v>153</v>
      </c>
      <c r="O74" s="12" t="str">
        <f>_xlfn.CONCAT("Femme", " ", "(N=", F78, ")")</f>
        <v>Femme (N=246)</v>
      </c>
      <c r="P74" s="213" t="s">
        <v>152</v>
      </c>
      <c r="Q74" s="213" t="s">
        <v>153</v>
      </c>
    </row>
    <row r="75" spans="1:17" ht="15" thickBot="1">
      <c r="A75" s="13" t="s">
        <v>211</v>
      </c>
      <c r="B75" s="33">
        <v>115</v>
      </c>
      <c r="C75" s="34">
        <f>B75/$B$78</f>
        <v>0.452755905511811</v>
      </c>
      <c r="D75" s="34">
        <v>0.41</v>
      </c>
      <c r="E75" s="34">
        <v>0.5</v>
      </c>
      <c r="F75" s="23">
        <v>104</v>
      </c>
      <c r="G75" s="34">
        <f>F75/$F$78</f>
        <v>0.42276422764227645</v>
      </c>
      <c r="H75" s="34">
        <v>0.39</v>
      </c>
      <c r="I75" s="34">
        <v>0.45</v>
      </c>
      <c r="J75" s="216"/>
      <c r="K75" s="35" t="s">
        <v>211</v>
      </c>
      <c r="L75" s="17">
        <f>C75</f>
        <v>0.452755905511811</v>
      </c>
      <c r="M75" s="17">
        <f>C75-D75</f>
        <v>4.2755905511811021E-2</v>
      </c>
      <c r="N75" s="36">
        <f>E75-C75</f>
        <v>4.7244094488189003E-2</v>
      </c>
      <c r="O75" s="18">
        <f t="shared" ref="O75:O77" si="39">G75</f>
        <v>0.42276422764227645</v>
      </c>
      <c r="P75" s="18">
        <f>G75-H75</f>
        <v>3.2764227642276433E-2</v>
      </c>
      <c r="Q75" s="18">
        <f>I75-G75</f>
        <v>2.7235772357723564E-2</v>
      </c>
    </row>
    <row r="76" spans="1:17" ht="15" thickBot="1">
      <c r="A76" s="46" t="s">
        <v>212</v>
      </c>
      <c r="B76" s="33">
        <v>101</v>
      </c>
      <c r="C76" s="34">
        <f t="shared" ref="C76:C77" si="40">B76/$B$78</f>
        <v>0.39763779527559057</v>
      </c>
      <c r="D76" s="34">
        <v>0.34</v>
      </c>
      <c r="E76" s="34">
        <v>0.41</v>
      </c>
      <c r="F76" s="23">
        <v>98</v>
      </c>
      <c r="G76" s="34">
        <f t="shared" ref="G76:G77" si="41">F76/$F$78</f>
        <v>0.3983739837398374</v>
      </c>
      <c r="H76" s="34">
        <v>0.36</v>
      </c>
      <c r="I76" s="34">
        <v>0.47</v>
      </c>
      <c r="J76" s="216"/>
      <c r="K76" s="35" t="s">
        <v>212</v>
      </c>
      <c r="L76" s="17">
        <f t="shared" ref="L76:L77" si="42">C76</f>
        <v>0.39763779527559057</v>
      </c>
      <c r="M76" s="17">
        <f t="shared" ref="M76:M77" si="43">C76-D76</f>
        <v>5.7637795275590542E-2</v>
      </c>
      <c r="N76" s="36">
        <f t="shared" ref="N76:N77" si="44">E76-C76</f>
        <v>1.2362204724409409E-2</v>
      </c>
      <c r="O76" s="18">
        <f t="shared" si="39"/>
        <v>0.3983739837398374</v>
      </c>
      <c r="P76" s="18">
        <f t="shared" ref="P76:P77" si="45">G76-H76</f>
        <v>3.8373983739837414E-2</v>
      </c>
      <c r="Q76" s="18">
        <f t="shared" ref="Q76:Q77" si="46">I76-G76</f>
        <v>7.1626016260162573E-2</v>
      </c>
    </row>
    <row r="77" spans="1:17" ht="15" thickBot="1">
      <c r="A77" s="45" t="s">
        <v>213</v>
      </c>
      <c r="B77" s="33">
        <v>38</v>
      </c>
      <c r="C77" s="34">
        <f t="shared" si="40"/>
        <v>0.14960629921259844</v>
      </c>
      <c r="D77" s="34">
        <v>0.11</v>
      </c>
      <c r="E77" s="34">
        <v>0.16</v>
      </c>
      <c r="F77" s="23">
        <v>44</v>
      </c>
      <c r="G77" s="34">
        <f t="shared" si="41"/>
        <v>0.17886178861788618</v>
      </c>
      <c r="H77" s="34">
        <v>0.17</v>
      </c>
      <c r="I77" s="34">
        <v>0.21</v>
      </c>
      <c r="J77" s="44" t="s">
        <v>214</v>
      </c>
      <c r="K77" s="35" t="str">
        <f>A77</f>
        <v>Je ne sais pas</v>
      </c>
      <c r="L77" s="17">
        <f t="shared" si="42"/>
        <v>0.14960629921259844</v>
      </c>
      <c r="M77" s="17">
        <f t="shared" si="43"/>
        <v>3.9606299212598436E-2</v>
      </c>
      <c r="N77" s="36">
        <f t="shared" si="44"/>
        <v>1.0393700787401566E-2</v>
      </c>
      <c r="O77" s="18">
        <f t="shared" si="39"/>
        <v>0.17886178861788618</v>
      </c>
      <c r="P77" s="18">
        <f t="shared" si="45"/>
        <v>8.8617886178861682E-3</v>
      </c>
      <c r="Q77" s="18">
        <f t="shared" si="46"/>
        <v>3.1138211382113812E-2</v>
      </c>
    </row>
    <row r="78" spans="1:17" ht="15" thickBot="1">
      <c r="A78" s="19" t="s">
        <v>159</v>
      </c>
      <c r="B78" s="33">
        <f>SUM(B75:B77)</f>
        <v>254</v>
      </c>
      <c r="C78" s="39"/>
      <c r="D78" s="39"/>
      <c r="E78" s="39"/>
      <c r="F78" s="33">
        <f>SUM(F75:F77)</f>
        <v>246</v>
      </c>
      <c r="G78" s="39"/>
      <c r="H78" s="23"/>
      <c r="I78" s="39"/>
      <c r="J78" s="216">
        <f>SUM(B78+F78)</f>
        <v>500</v>
      </c>
      <c r="K78" s="37" t="s">
        <v>159</v>
      </c>
      <c r="L78" s="17">
        <f>SUM(L75:L77)</f>
        <v>1</v>
      </c>
      <c r="M78" s="17"/>
      <c r="N78" s="36"/>
      <c r="O78" s="18">
        <f>SUM(O75:O77)</f>
        <v>1</v>
      </c>
      <c r="P78" s="18"/>
      <c r="Q78" s="18"/>
    </row>
    <row r="80" spans="1:17" ht="22.5">
      <c r="A80" s="4" t="s">
        <v>363</v>
      </c>
      <c r="B80" s="216"/>
      <c r="C80" s="216"/>
      <c r="D80" s="216"/>
      <c r="E80" s="216"/>
      <c r="F80" s="216"/>
      <c r="G80" s="216"/>
      <c r="H80" s="216"/>
      <c r="I80" s="216"/>
      <c r="J80" s="216"/>
      <c r="K80" s="216"/>
      <c r="L80" s="216"/>
      <c r="M80" s="216"/>
      <c r="N80" s="216"/>
      <c r="O80" s="216"/>
      <c r="P80" s="216"/>
      <c r="Q80" s="216"/>
    </row>
    <row r="81" spans="1:17">
      <c r="A81" t="s">
        <v>466</v>
      </c>
      <c r="B81" s="216"/>
      <c r="C81" s="216"/>
      <c r="D81" s="216"/>
      <c r="E81" s="216"/>
      <c r="F81" s="216"/>
      <c r="G81" s="216"/>
      <c r="H81" s="216"/>
      <c r="I81" s="216"/>
      <c r="J81" s="216"/>
      <c r="K81" s="216"/>
      <c r="L81" s="216"/>
      <c r="M81" s="216"/>
      <c r="N81" s="216"/>
      <c r="O81" s="216"/>
      <c r="P81" s="216"/>
      <c r="Q81" s="216"/>
    </row>
    <row r="82" spans="1:17">
      <c r="A82" s="5" t="s">
        <v>479</v>
      </c>
      <c r="B82" s="216"/>
      <c r="C82" s="216"/>
      <c r="D82" s="216"/>
      <c r="E82" s="216"/>
      <c r="F82" s="216"/>
      <c r="G82" s="216"/>
      <c r="H82" s="216"/>
      <c r="I82" s="216"/>
      <c r="J82" s="216"/>
      <c r="K82" s="216"/>
      <c r="L82" s="216"/>
      <c r="M82" s="216"/>
      <c r="N82" s="216"/>
      <c r="O82" s="216"/>
      <c r="P82" s="216"/>
      <c r="Q82" s="216"/>
    </row>
    <row r="83" spans="1:17" ht="15" thickBot="1">
      <c r="A83" s="216"/>
      <c r="B83" s="216"/>
      <c r="C83" s="216"/>
      <c r="D83" s="216"/>
      <c r="E83" s="216"/>
      <c r="F83" s="216"/>
      <c r="G83" s="216"/>
      <c r="H83" s="216"/>
      <c r="I83" s="216"/>
      <c r="J83" s="216"/>
      <c r="K83" s="7"/>
      <c r="L83" s="224" t="s">
        <v>147</v>
      </c>
      <c r="M83" s="224"/>
      <c r="N83" s="224"/>
      <c r="O83" s="225" t="s">
        <v>148</v>
      </c>
      <c r="P83" s="225"/>
      <c r="Q83" s="225"/>
    </row>
    <row r="84" spans="1:17" ht="15" thickBot="1">
      <c r="A84" s="99" t="s">
        <v>149</v>
      </c>
      <c r="B84" s="219" t="s">
        <v>163</v>
      </c>
      <c r="C84" s="219"/>
      <c r="D84" s="99" t="s">
        <v>150</v>
      </c>
      <c r="E84" s="99" t="s">
        <v>151</v>
      </c>
      <c r="F84" s="219" t="s">
        <v>164</v>
      </c>
      <c r="G84" s="219"/>
      <c r="H84" s="99" t="s">
        <v>150</v>
      </c>
      <c r="I84" s="99" t="s">
        <v>151</v>
      </c>
      <c r="J84" s="216"/>
      <c r="K84" s="212" t="s">
        <v>149</v>
      </c>
      <c r="L84" s="11" t="str">
        <f>_xlfn.CONCAT("Homme", " ", "(N=", B93, ")")</f>
        <v>Homme (N=139)</v>
      </c>
      <c r="M84" s="212" t="s">
        <v>152</v>
      </c>
      <c r="N84" s="212" t="s">
        <v>153</v>
      </c>
      <c r="O84" s="12" t="str">
        <f>_xlfn.CONCAT("Femme", " ", "(N=", F93, ")")</f>
        <v>Femme (N=142)</v>
      </c>
      <c r="P84" s="213" t="s">
        <v>152</v>
      </c>
      <c r="Q84" s="213" t="s">
        <v>153</v>
      </c>
    </row>
    <row r="85" spans="1:17" ht="39.950000000000003" thickBot="1">
      <c r="A85" s="84" t="s">
        <v>480</v>
      </c>
      <c r="B85" s="92">
        <v>25</v>
      </c>
      <c r="C85" s="86">
        <f>B85/$B$93</f>
        <v>0.17985611510791366</v>
      </c>
      <c r="D85" s="86">
        <v>0.15</v>
      </c>
      <c r="E85" s="86">
        <v>0.21</v>
      </c>
      <c r="F85" s="92">
        <v>28</v>
      </c>
      <c r="G85" s="86">
        <f>F85/$F$93</f>
        <v>0.19718309859154928</v>
      </c>
      <c r="H85" s="86">
        <v>0.18</v>
      </c>
      <c r="I85" s="86">
        <v>0.23</v>
      </c>
      <c r="J85" s="216"/>
      <c r="K85" s="17" t="str">
        <f>A85</f>
        <v>Les décès non suspectés ou non confirmés comme ayant été provoqués par la MVE ne devraient pas respecter les EDS</v>
      </c>
      <c r="L85" s="17">
        <f>C85</f>
        <v>0.17985611510791366</v>
      </c>
      <c r="M85" s="17">
        <f>C85-D85</f>
        <v>2.9856115107913667E-2</v>
      </c>
      <c r="N85" s="17">
        <f>E85-C85</f>
        <v>3.0143884892086331E-2</v>
      </c>
      <c r="O85" s="18">
        <f>G85</f>
        <v>0.19718309859154928</v>
      </c>
      <c r="P85" s="18">
        <f>G85-H85</f>
        <v>1.718309859154929E-2</v>
      </c>
      <c r="Q85" s="18">
        <f t="shared" ref="Q85:Q92" si="47">I85-G85</f>
        <v>3.2816901408450727E-2</v>
      </c>
    </row>
    <row r="86" spans="1:17" ht="15" thickBot="1">
      <c r="A86" s="101" t="s">
        <v>468</v>
      </c>
      <c r="B86" s="92">
        <v>14</v>
      </c>
      <c r="C86" s="86">
        <f t="shared" ref="C86:C92" si="48">B86/$B$93</f>
        <v>0.10071942446043165</v>
      </c>
      <c r="D86" s="86">
        <v>0.06</v>
      </c>
      <c r="E86" s="86">
        <v>0.14000000000000001</v>
      </c>
      <c r="F86" s="92">
        <v>22</v>
      </c>
      <c r="G86" s="86">
        <f t="shared" ref="G86:G92" si="49">F86/$F$93</f>
        <v>0.15492957746478872</v>
      </c>
      <c r="H86" s="86">
        <v>0.12</v>
      </c>
      <c r="I86" s="86">
        <v>0.2</v>
      </c>
      <c r="J86" s="216"/>
      <c r="K86" s="17" t="str">
        <f t="shared" ref="K86:K92" si="50">A86</f>
        <v>Je ne comprends pas le but des EDS</v>
      </c>
      <c r="L86" s="17">
        <f t="shared" ref="L86:L92" si="51">C86</f>
        <v>0.10071942446043165</v>
      </c>
      <c r="M86" s="17">
        <f t="shared" ref="M86:M92" si="52">C86-D86</f>
        <v>4.0719424460431655E-2</v>
      </c>
      <c r="N86" s="17">
        <f>E86-C86</f>
        <v>3.928057553956836E-2</v>
      </c>
      <c r="O86" s="18">
        <f t="shared" ref="O86:O92" si="53">G86</f>
        <v>0.15492957746478872</v>
      </c>
      <c r="P86" s="18">
        <f t="shared" ref="P86:P92" si="54">G86-H86</f>
        <v>3.4929577464788725E-2</v>
      </c>
      <c r="Q86" s="18">
        <f t="shared" si="47"/>
        <v>4.5070422535211291E-2</v>
      </c>
    </row>
    <row r="87" spans="1:17" ht="29.45" thickBot="1">
      <c r="A87" s="102" t="s">
        <v>469</v>
      </c>
      <c r="B87" s="92">
        <v>2</v>
      </c>
      <c r="C87" s="86">
        <f t="shared" si="48"/>
        <v>1.4388489208633094E-2</v>
      </c>
      <c r="D87" s="86">
        <v>0</v>
      </c>
      <c r="E87" s="86">
        <v>0.03</v>
      </c>
      <c r="F87" s="92">
        <v>2</v>
      </c>
      <c r="G87" s="86">
        <f t="shared" si="49"/>
        <v>1.4084507042253521E-2</v>
      </c>
      <c r="H87" s="86">
        <v>0</v>
      </c>
      <c r="I87" s="86">
        <v>0.05</v>
      </c>
      <c r="J87" s="216"/>
      <c r="K87" s="17" t="str">
        <f t="shared" si="50"/>
        <v>Les EDS ne respectent pas les normes et les pratiques d’inhumation de notre culture</v>
      </c>
      <c r="L87" s="17">
        <f t="shared" si="51"/>
        <v>1.4388489208633094E-2</v>
      </c>
      <c r="M87" s="17">
        <f t="shared" si="52"/>
        <v>1.4388489208633094E-2</v>
      </c>
      <c r="N87" s="17">
        <f t="shared" ref="N87:N88" si="55">E87-C87</f>
        <v>1.5611510791366905E-2</v>
      </c>
      <c r="O87" s="18">
        <f t="shared" si="53"/>
        <v>1.4084507042253521E-2</v>
      </c>
      <c r="P87" s="18">
        <f t="shared" si="54"/>
        <v>1.4084507042253521E-2</v>
      </c>
      <c r="Q87" s="18">
        <f t="shared" si="47"/>
        <v>3.591549295774648E-2</v>
      </c>
    </row>
    <row r="88" spans="1:17" ht="27" thickBot="1">
      <c r="A88" s="84" t="s">
        <v>470</v>
      </c>
      <c r="B88" s="92">
        <v>32</v>
      </c>
      <c r="C88" s="86">
        <f t="shared" si="48"/>
        <v>0.23021582733812951</v>
      </c>
      <c r="D88" s="86">
        <v>0.19</v>
      </c>
      <c r="E88" s="86">
        <v>0.26</v>
      </c>
      <c r="F88" s="92">
        <v>27</v>
      </c>
      <c r="G88" s="86">
        <f t="shared" si="49"/>
        <v>0.19014084507042253</v>
      </c>
      <c r="H88" s="86">
        <v>0.16</v>
      </c>
      <c r="I88" s="86">
        <v>0.26</v>
      </c>
      <c r="J88" s="216"/>
      <c r="K88" s="17" t="str">
        <f t="shared" si="50"/>
        <v>Je veux pouvoir assister à l’inhumation et l’EDS ne le permet pas</v>
      </c>
      <c r="L88" s="17">
        <f t="shared" si="51"/>
        <v>0.23021582733812951</v>
      </c>
      <c r="M88" s="17">
        <f t="shared" si="52"/>
        <v>4.0215827338129506E-2</v>
      </c>
      <c r="N88" s="17">
        <f t="shared" si="55"/>
        <v>2.97841726618705E-2</v>
      </c>
      <c r="O88" s="18">
        <f t="shared" si="53"/>
        <v>0.19014084507042253</v>
      </c>
      <c r="P88" s="18">
        <f t="shared" si="54"/>
        <v>3.0140845070422528E-2</v>
      </c>
      <c r="Q88" s="18">
        <f t="shared" si="47"/>
        <v>6.9859154929577477E-2</v>
      </c>
    </row>
    <row r="89" spans="1:17" ht="27" thickBot="1">
      <c r="A89" s="84" t="s">
        <v>481</v>
      </c>
      <c r="B89" s="92">
        <v>21</v>
      </c>
      <c r="C89" s="86">
        <f t="shared" si="48"/>
        <v>0.15107913669064749</v>
      </c>
      <c r="D89" s="86">
        <v>0.13</v>
      </c>
      <c r="E89" s="86">
        <v>0.25</v>
      </c>
      <c r="F89" s="92">
        <v>20</v>
      </c>
      <c r="G89" s="86">
        <f t="shared" si="49"/>
        <v>0.14084507042253522</v>
      </c>
      <c r="H89" s="86">
        <v>0.1</v>
      </c>
      <c r="I89" s="86">
        <v>0.18</v>
      </c>
      <c r="J89" s="216"/>
      <c r="K89" s="17" t="str">
        <f t="shared" si="50"/>
        <v>Je ne connais pas les personnes qui réalisent les EDS</v>
      </c>
      <c r="L89" s="17">
        <f t="shared" si="51"/>
        <v>0.15107913669064749</v>
      </c>
      <c r="M89" s="17">
        <f t="shared" si="52"/>
        <v>2.1079136690647482E-2</v>
      </c>
      <c r="N89" s="17">
        <f>E89-C89</f>
        <v>9.8920863309352514E-2</v>
      </c>
      <c r="O89" s="18">
        <f t="shared" si="53"/>
        <v>0.14084507042253522</v>
      </c>
      <c r="P89" s="18">
        <f t="shared" si="54"/>
        <v>4.0845070422535212E-2</v>
      </c>
      <c r="Q89" s="18">
        <f t="shared" si="47"/>
        <v>3.9154929577464775E-2</v>
      </c>
    </row>
    <row r="90" spans="1:17" ht="27" thickBot="1">
      <c r="A90" s="84" t="s">
        <v>473</v>
      </c>
      <c r="B90" s="92">
        <v>19</v>
      </c>
      <c r="C90" s="86">
        <f t="shared" si="48"/>
        <v>0.1366906474820144</v>
      </c>
      <c r="D90" s="86">
        <v>0.13</v>
      </c>
      <c r="E90" s="86">
        <v>0.16</v>
      </c>
      <c r="F90" s="92">
        <v>17</v>
      </c>
      <c r="G90" s="86">
        <f t="shared" si="49"/>
        <v>0.11971830985915492</v>
      </c>
      <c r="H90" s="86">
        <v>7.0000000000000007E-2</v>
      </c>
      <c r="I90" s="86">
        <v>0.17</v>
      </c>
      <c r="J90" s="216"/>
      <c r="K90" s="17" t="str">
        <f t="shared" si="50"/>
        <v>Les personnes qui réalisent les EDS n’appartiennent pas à notre communauté</v>
      </c>
      <c r="L90" s="17">
        <f t="shared" si="51"/>
        <v>0.1366906474820144</v>
      </c>
      <c r="M90" s="17">
        <f t="shared" si="52"/>
        <v>6.6906474820143946E-3</v>
      </c>
      <c r="N90" s="17">
        <f t="shared" ref="N90:N92" si="56">E90-C90</f>
        <v>2.3309352517985604E-2</v>
      </c>
      <c r="O90" s="18">
        <f t="shared" si="53"/>
        <v>0.11971830985915492</v>
      </c>
      <c r="P90" s="18">
        <f t="shared" si="54"/>
        <v>4.9718309859154916E-2</v>
      </c>
      <c r="Q90" s="18">
        <f t="shared" si="47"/>
        <v>5.0281690140845089E-2</v>
      </c>
    </row>
    <row r="91" spans="1:17" ht="27" thickBot="1">
      <c r="A91" s="84" t="s">
        <v>474</v>
      </c>
      <c r="B91" s="92">
        <v>25</v>
      </c>
      <c r="C91" s="86">
        <f t="shared" si="48"/>
        <v>0.17985611510791366</v>
      </c>
      <c r="D91" s="86">
        <v>0.12</v>
      </c>
      <c r="E91" s="86">
        <v>0.24</v>
      </c>
      <c r="F91" s="92">
        <v>21</v>
      </c>
      <c r="G91" s="86">
        <f t="shared" si="49"/>
        <v>0.14788732394366197</v>
      </c>
      <c r="H91" s="86">
        <v>0.12</v>
      </c>
      <c r="I91" s="86">
        <v>0.19</v>
      </c>
      <c r="J91" s="216"/>
      <c r="K91" s="17" t="str">
        <f t="shared" si="50"/>
        <v>Je ne fais pas confiance aux personnes qui réalisent des EDS</v>
      </c>
      <c r="L91" s="17">
        <f t="shared" si="51"/>
        <v>0.17985611510791366</v>
      </c>
      <c r="M91" s="17">
        <f t="shared" si="52"/>
        <v>5.9856115107913666E-2</v>
      </c>
      <c r="N91" s="17">
        <f t="shared" si="56"/>
        <v>6.014388489208633E-2</v>
      </c>
      <c r="O91" s="18">
        <f t="shared" si="53"/>
        <v>0.14788732394366197</v>
      </c>
      <c r="P91" s="18">
        <f t="shared" si="54"/>
        <v>2.7887323943661974E-2</v>
      </c>
      <c r="Q91" s="18">
        <f t="shared" si="47"/>
        <v>4.2112676056338033E-2</v>
      </c>
    </row>
    <row r="92" spans="1:17" ht="15" thickBot="1">
      <c r="A92" s="92" t="s">
        <v>200</v>
      </c>
      <c r="B92" s="92">
        <v>1</v>
      </c>
      <c r="C92" s="86">
        <f t="shared" si="48"/>
        <v>7.1942446043165471E-3</v>
      </c>
      <c r="D92" s="86">
        <v>0.01</v>
      </c>
      <c r="E92" s="86">
        <v>0.04</v>
      </c>
      <c r="F92" s="92">
        <v>5</v>
      </c>
      <c r="G92" s="86">
        <f t="shared" si="49"/>
        <v>3.5211267605633804E-2</v>
      </c>
      <c r="H92" s="86">
        <v>0.01</v>
      </c>
      <c r="I92" s="86">
        <v>0.06</v>
      </c>
      <c r="J92" s="216" t="s">
        <v>158</v>
      </c>
      <c r="K92" s="17" t="str">
        <f t="shared" si="50"/>
        <v>Autre</v>
      </c>
      <c r="L92" s="17">
        <f t="shared" si="51"/>
        <v>7.1942446043165471E-3</v>
      </c>
      <c r="M92" s="17">
        <f t="shared" si="52"/>
        <v>-2.8057553956834531E-3</v>
      </c>
      <c r="N92" s="36">
        <f t="shared" si="56"/>
        <v>3.280575539568345E-2</v>
      </c>
      <c r="O92" s="18">
        <f t="shared" si="53"/>
        <v>3.5211267605633804E-2</v>
      </c>
      <c r="P92" s="18">
        <f t="shared" si="54"/>
        <v>2.5211267605633803E-2</v>
      </c>
      <c r="Q92" s="18">
        <f t="shared" si="47"/>
        <v>2.4788732394366193E-2</v>
      </c>
    </row>
    <row r="93" spans="1:17" ht="15" thickBot="1">
      <c r="A93" s="86" t="s">
        <v>159</v>
      </c>
      <c r="B93" s="85">
        <f>SUM(B85:B92)</f>
        <v>139</v>
      </c>
      <c r="C93" s="86"/>
      <c r="D93" s="111"/>
      <c r="E93" s="111"/>
      <c r="F93" s="87">
        <f>SUM(F85:F92)</f>
        <v>142</v>
      </c>
      <c r="G93" s="86"/>
      <c r="H93" s="111"/>
      <c r="I93" s="111"/>
      <c r="J93" s="54">
        <f>B93+F93</f>
        <v>281</v>
      </c>
      <c r="K93" s="37" t="s">
        <v>159</v>
      </c>
      <c r="L93" s="17">
        <f>SUM(L85:L92)</f>
        <v>1</v>
      </c>
      <c r="M93" s="17"/>
      <c r="N93" s="36"/>
      <c r="O93" s="18">
        <f>SUM(O85:O92)</f>
        <v>0.99999999999999989</v>
      </c>
      <c r="P93" s="18"/>
      <c r="Q93" s="18"/>
    </row>
    <row r="94" spans="1:17">
      <c r="A94" s="63"/>
      <c r="B94" s="50"/>
      <c r="C94" s="63"/>
      <c r="D94" s="64"/>
      <c r="E94" s="64"/>
      <c r="F94" s="65"/>
      <c r="G94" s="63"/>
      <c r="H94" s="64"/>
      <c r="I94" s="64"/>
      <c r="J94" s="54"/>
      <c r="K94" s="51"/>
      <c r="L94" s="52"/>
      <c r="M94" s="52"/>
      <c r="N94" s="52"/>
      <c r="O94" s="52"/>
      <c r="P94" s="52"/>
      <c r="Q94" s="52"/>
    </row>
    <row r="95" spans="1:17" s="70" customFormat="1" ht="22.5">
      <c r="A95" s="4" t="s">
        <v>482</v>
      </c>
      <c r="B95" s="216"/>
      <c r="C95" s="216"/>
      <c r="D95" s="216"/>
      <c r="E95" s="216"/>
      <c r="F95" s="216"/>
      <c r="G95" s="216"/>
      <c r="H95" s="216"/>
      <c r="I95" s="216"/>
      <c r="J95" s="216"/>
      <c r="K95" s="216"/>
      <c r="L95" s="216"/>
      <c r="M95" s="216"/>
      <c r="N95" s="216"/>
      <c r="O95" s="216"/>
      <c r="P95" s="216"/>
      <c r="Q95" s="216"/>
    </row>
    <row r="96" spans="1:17" s="70" customFormat="1">
      <c r="A96" t="s">
        <v>483</v>
      </c>
      <c r="B96" s="216"/>
      <c r="C96" s="216"/>
      <c r="D96" s="216"/>
      <c r="E96" s="216"/>
      <c r="F96" s="216"/>
      <c r="G96" s="216"/>
      <c r="H96" s="216"/>
      <c r="I96" s="216"/>
      <c r="J96" s="216"/>
      <c r="K96" s="216"/>
      <c r="L96" s="216"/>
      <c r="M96" s="216"/>
      <c r="N96" s="216"/>
      <c r="O96" s="216"/>
      <c r="P96" s="216"/>
      <c r="Q96" s="216"/>
    </row>
    <row r="97" spans="1:17" s="70" customFormat="1">
      <c r="A97" s="5" t="s">
        <v>484</v>
      </c>
      <c r="B97" s="216"/>
      <c r="C97" s="216"/>
      <c r="D97" s="216"/>
      <c r="E97" s="216"/>
      <c r="F97" s="216"/>
      <c r="G97" s="216"/>
      <c r="H97" s="216"/>
      <c r="I97" s="216"/>
      <c r="J97" s="216"/>
      <c r="K97" s="216"/>
      <c r="L97" s="216"/>
      <c r="M97" s="216"/>
      <c r="N97" s="216"/>
      <c r="O97" s="216"/>
      <c r="P97" s="216"/>
      <c r="Q97" s="216"/>
    </row>
    <row r="98" spans="1:17" s="70" customFormat="1" ht="15" thickBot="1">
      <c r="A98" s="216"/>
      <c r="B98" s="216"/>
      <c r="C98" s="216"/>
      <c r="D98" s="216"/>
      <c r="E98" s="216"/>
      <c r="F98" s="216"/>
      <c r="G98" s="216"/>
      <c r="H98" s="216"/>
      <c r="I98" s="216"/>
      <c r="J98" s="216"/>
      <c r="K98" s="7"/>
      <c r="L98" s="224" t="s">
        <v>147</v>
      </c>
      <c r="M98" s="224"/>
      <c r="N98" s="224"/>
      <c r="O98" s="225" t="s">
        <v>148</v>
      </c>
      <c r="P98" s="225"/>
      <c r="Q98" s="225"/>
    </row>
    <row r="99" spans="1:17" s="70" customFormat="1" ht="15" thickBot="1">
      <c r="A99" s="113" t="s">
        <v>149</v>
      </c>
      <c r="B99" s="228" t="s">
        <v>163</v>
      </c>
      <c r="C99" s="229"/>
      <c r="D99" s="91" t="s">
        <v>150</v>
      </c>
      <c r="E99" s="91" t="s">
        <v>151</v>
      </c>
      <c r="F99" s="228" t="s">
        <v>164</v>
      </c>
      <c r="G99" s="229"/>
      <c r="H99" s="91" t="s">
        <v>150</v>
      </c>
      <c r="I99" s="91" t="s">
        <v>151</v>
      </c>
      <c r="J99" s="216"/>
      <c r="K99" s="212" t="s">
        <v>149</v>
      </c>
      <c r="L99" s="11" t="str">
        <f>_xlfn.CONCAT("Homme", " ", "(N=", B111, ")")</f>
        <v>Homme (N=254)</v>
      </c>
      <c r="M99" s="212" t="s">
        <v>152</v>
      </c>
      <c r="N99" s="212" t="s">
        <v>153</v>
      </c>
      <c r="O99" s="12" t="str">
        <f>_xlfn.CONCAT("Femme", " ", "(N=", F111, ")")</f>
        <v>Femme (N=246)</v>
      </c>
      <c r="P99" s="213" t="s">
        <v>152</v>
      </c>
      <c r="Q99" s="213" t="s">
        <v>153</v>
      </c>
    </row>
    <row r="100" spans="1:17" s="70" customFormat="1" ht="15" thickBot="1">
      <c r="A100" s="84" t="s">
        <v>485</v>
      </c>
      <c r="B100" s="92">
        <v>3</v>
      </c>
      <c r="C100" s="86">
        <f>B100/$B$111</f>
        <v>1.1811023622047244E-2</v>
      </c>
      <c r="D100" s="86">
        <v>0</v>
      </c>
      <c r="E100" s="86">
        <v>0.05</v>
      </c>
      <c r="F100" s="92">
        <v>24</v>
      </c>
      <c r="G100" s="86">
        <f>F100/$F$111</f>
        <v>9.7560975609756101E-2</v>
      </c>
      <c r="H100" s="86">
        <v>7.0000000000000007E-2</v>
      </c>
      <c r="I100" s="86">
        <v>0.2</v>
      </c>
      <c r="J100" s="216"/>
      <c r="K100" s="17" t="str">
        <f>A100</f>
        <v xml:space="preserve">Arrêter ou mettre fin au virus Ébola </v>
      </c>
      <c r="L100" s="17">
        <f>C100</f>
        <v>1.1811023622047244E-2</v>
      </c>
      <c r="M100" s="17">
        <f>C100-D100</f>
        <v>1.1811023622047244E-2</v>
      </c>
      <c r="N100" s="17">
        <f>E100-C100</f>
        <v>3.8188976377952759E-2</v>
      </c>
      <c r="O100" s="18">
        <f>G100</f>
        <v>9.7560975609756101E-2</v>
      </c>
      <c r="P100" s="18">
        <f>G100-H100</f>
        <v>2.7560975609756094E-2</v>
      </c>
      <c r="Q100" s="18">
        <f t="shared" ref="Q100:Q107" si="57">I100-G100</f>
        <v>0.10243902439024391</v>
      </c>
    </row>
    <row r="101" spans="1:17" s="70" customFormat="1" ht="15" thickBot="1">
      <c r="A101" s="101" t="s">
        <v>486</v>
      </c>
      <c r="B101" s="92">
        <v>24</v>
      </c>
      <c r="C101" s="86">
        <f t="shared" ref="C101:C110" si="58">B101/$B$111</f>
        <v>9.4488188976377951E-2</v>
      </c>
      <c r="D101" s="86">
        <v>0.04</v>
      </c>
      <c r="E101" s="86">
        <v>0.14000000000000001</v>
      </c>
      <c r="F101" s="92">
        <v>26</v>
      </c>
      <c r="G101" s="86">
        <f t="shared" ref="G101:G110" si="59">F101/$F$111</f>
        <v>0.10569105691056911</v>
      </c>
      <c r="H101" s="86">
        <v>7.0000000000000007E-2</v>
      </c>
      <c r="I101" s="86">
        <v>0.14000000000000001</v>
      </c>
      <c r="J101" s="216"/>
      <c r="K101" s="17" t="str">
        <f t="shared" ref="K101:K107" si="60">A101</f>
        <v>Nous aider à éviter de tomber malade</v>
      </c>
      <c r="L101" s="17">
        <f t="shared" ref="L101:L107" si="61">C101</f>
        <v>9.4488188976377951E-2</v>
      </c>
      <c r="M101" s="17">
        <f t="shared" ref="M101:M107" si="62">C101-D101</f>
        <v>5.4488188976377951E-2</v>
      </c>
      <c r="N101" s="17">
        <f>E101-C101</f>
        <v>4.5511811023622062E-2</v>
      </c>
      <c r="O101" s="18">
        <f t="shared" ref="O101:O107" si="63">G101</f>
        <v>0.10569105691056911</v>
      </c>
      <c r="P101" s="18">
        <f t="shared" ref="P101:P107" si="64">G101-H101</f>
        <v>3.5691056910569105E-2</v>
      </c>
      <c r="Q101" s="18">
        <f t="shared" si="57"/>
        <v>3.4308943089430902E-2</v>
      </c>
    </row>
    <row r="102" spans="1:17" s="70" customFormat="1" ht="15" thickBot="1">
      <c r="A102" s="102" t="s">
        <v>487</v>
      </c>
      <c r="B102" s="92">
        <v>16</v>
      </c>
      <c r="C102" s="86">
        <f t="shared" si="58"/>
        <v>6.2992125984251968E-2</v>
      </c>
      <c r="D102" s="86">
        <v>0.03</v>
      </c>
      <c r="E102" s="86">
        <v>0.1</v>
      </c>
      <c r="F102" s="92">
        <v>33</v>
      </c>
      <c r="G102" s="86">
        <f t="shared" si="59"/>
        <v>0.13414634146341464</v>
      </c>
      <c r="H102" s="86">
        <v>0.1</v>
      </c>
      <c r="I102" s="86">
        <v>0.19</v>
      </c>
      <c r="J102" s="216"/>
      <c r="K102" s="17" t="str">
        <f t="shared" si="60"/>
        <v>Nous fournir un centre de traitement d’Ébola</v>
      </c>
      <c r="L102" s="17">
        <f t="shared" si="61"/>
        <v>6.2992125984251968E-2</v>
      </c>
      <c r="M102" s="17">
        <f t="shared" si="62"/>
        <v>3.2992125984251969E-2</v>
      </c>
      <c r="N102" s="17">
        <f t="shared" ref="N102:N103" si="65">E102-C102</f>
        <v>3.7007874015748038E-2</v>
      </c>
      <c r="O102" s="18">
        <f t="shared" si="63"/>
        <v>0.13414634146341464</v>
      </c>
      <c r="P102" s="18">
        <f t="shared" si="64"/>
        <v>3.4146341463414637E-2</v>
      </c>
      <c r="Q102" s="18">
        <f t="shared" si="57"/>
        <v>5.585365853658536E-2</v>
      </c>
    </row>
    <row r="103" spans="1:17" s="70" customFormat="1" ht="39.950000000000003" thickBot="1">
      <c r="A103" s="84" t="s">
        <v>488</v>
      </c>
      <c r="B103" s="92">
        <v>30</v>
      </c>
      <c r="C103" s="86">
        <f t="shared" si="58"/>
        <v>0.11811023622047244</v>
      </c>
      <c r="D103" s="86">
        <v>0.05</v>
      </c>
      <c r="E103" s="86">
        <v>0.14000000000000001</v>
      </c>
      <c r="F103" s="92">
        <v>26</v>
      </c>
      <c r="G103" s="86">
        <f t="shared" si="59"/>
        <v>0.10569105691056911</v>
      </c>
      <c r="H103" s="86">
        <v>7.0000000000000007E-2</v>
      </c>
      <c r="I103" s="86">
        <v>0.15</v>
      </c>
      <c r="J103" s="216"/>
      <c r="K103" s="17" t="str">
        <f t="shared" si="60"/>
        <v>Nous fournir du matériel pour prévenir la maladie à virus Ébola (EPI) Équipement de protection individuelle</v>
      </c>
      <c r="L103" s="17">
        <f t="shared" si="61"/>
        <v>0.11811023622047244</v>
      </c>
      <c r="M103" s="17">
        <f t="shared" si="62"/>
        <v>6.8110236220472437E-2</v>
      </c>
      <c r="N103" s="17">
        <f t="shared" si="65"/>
        <v>2.1889763779527574E-2</v>
      </c>
      <c r="O103" s="18">
        <f t="shared" si="63"/>
        <v>0.10569105691056911</v>
      </c>
      <c r="P103" s="18">
        <f t="shared" si="64"/>
        <v>3.5691056910569105E-2</v>
      </c>
      <c r="Q103" s="18">
        <f t="shared" si="57"/>
        <v>4.4308943089430883E-2</v>
      </c>
    </row>
    <row r="104" spans="1:17" s="70" customFormat="1" ht="15" thickBot="1">
      <c r="A104" s="84" t="s">
        <v>489</v>
      </c>
      <c r="B104" s="92">
        <v>6</v>
      </c>
      <c r="C104" s="86">
        <f t="shared" si="58"/>
        <v>2.3622047244094488E-2</v>
      </c>
      <c r="D104" s="86">
        <v>0.01</v>
      </c>
      <c r="E104" s="86">
        <v>0.05</v>
      </c>
      <c r="F104" s="92">
        <v>19</v>
      </c>
      <c r="G104" s="86">
        <f t="shared" si="59"/>
        <v>7.7235772357723581E-2</v>
      </c>
      <c r="H104" s="86">
        <v>0.04</v>
      </c>
      <c r="I104" s="86">
        <v>0.13</v>
      </c>
      <c r="J104" s="216"/>
      <c r="K104" s="17" t="str">
        <f t="shared" si="60"/>
        <v>Construire un laboratoire</v>
      </c>
      <c r="L104" s="17">
        <f t="shared" si="61"/>
        <v>2.3622047244094488E-2</v>
      </c>
      <c r="M104" s="17">
        <f t="shared" si="62"/>
        <v>1.3622047244094488E-2</v>
      </c>
      <c r="N104" s="17">
        <f>E104-C104</f>
        <v>2.6377952755905515E-2</v>
      </c>
      <c r="O104" s="18">
        <f t="shared" si="63"/>
        <v>7.7235772357723581E-2</v>
      </c>
      <c r="P104" s="18">
        <f t="shared" si="64"/>
        <v>3.723577235772358E-2</v>
      </c>
      <c r="Q104" s="18">
        <f t="shared" si="57"/>
        <v>5.2764227642276423E-2</v>
      </c>
    </row>
    <row r="105" spans="1:17" s="70" customFormat="1" ht="15" thickBot="1">
      <c r="A105" s="84" t="s">
        <v>490</v>
      </c>
      <c r="B105" s="92">
        <v>46</v>
      </c>
      <c r="C105" s="86">
        <f t="shared" si="58"/>
        <v>0.18110236220472442</v>
      </c>
      <c r="D105" s="86">
        <v>0.14000000000000001</v>
      </c>
      <c r="E105" s="86">
        <v>0.26</v>
      </c>
      <c r="F105" s="92">
        <v>26</v>
      </c>
      <c r="G105" s="86">
        <f t="shared" si="59"/>
        <v>0.10569105691056911</v>
      </c>
      <c r="H105" s="86">
        <v>0.02</v>
      </c>
      <c r="I105" s="86">
        <v>0.17</v>
      </c>
      <c r="J105" s="216"/>
      <c r="K105" s="17" t="str">
        <f t="shared" si="60"/>
        <v xml:space="preserve">Nous vacciner contre le virus Ébola </v>
      </c>
      <c r="L105" s="17">
        <f t="shared" si="61"/>
        <v>0.18110236220472442</v>
      </c>
      <c r="M105" s="17">
        <f t="shared" si="62"/>
        <v>4.1102362204724407E-2</v>
      </c>
      <c r="N105" s="17">
        <f t="shared" ref="N105:N107" si="66">E105-C105</f>
        <v>7.8897637795275588E-2</v>
      </c>
      <c r="O105" s="18">
        <f t="shared" si="63"/>
        <v>0.10569105691056911</v>
      </c>
      <c r="P105" s="18">
        <f t="shared" si="64"/>
        <v>8.5691056910569108E-2</v>
      </c>
      <c r="Q105" s="18">
        <f t="shared" si="57"/>
        <v>6.4308943089430901E-2</v>
      </c>
    </row>
    <row r="106" spans="1:17" s="70" customFormat="1" ht="27" thickBot="1">
      <c r="A106" s="84" t="s">
        <v>491</v>
      </c>
      <c r="B106" s="92">
        <v>32</v>
      </c>
      <c r="C106" s="86">
        <f t="shared" si="58"/>
        <v>0.12598425196850394</v>
      </c>
      <c r="D106" s="86">
        <v>0.12</v>
      </c>
      <c r="E106" s="86">
        <v>0.17</v>
      </c>
      <c r="F106" s="92">
        <v>26</v>
      </c>
      <c r="G106" s="86">
        <f t="shared" si="59"/>
        <v>0.10569105691056911</v>
      </c>
      <c r="H106" s="86">
        <v>0.03</v>
      </c>
      <c r="I106" s="86">
        <v>0.19</v>
      </c>
      <c r="J106" s="216"/>
      <c r="K106" s="17" t="str">
        <f t="shared" si="60"/>
        <v xml:space="preserve">Offrir à de nombreuses personnes des emplois rémunérés </v>
      </c>
      <c r="L106" s="17">
        <f t="shared" si="61"/>
        <v>0.12598425196850394</v>
      </c>
      <c r="M106" s="17">
        <f t="shared" si="62"/>
        <v>5.9842519685039397E-3</v>
      </c>
      <c r="N106" s="17">
        <f t="shared" si="66"/>
        <v>4.4015748031496077E-2</v>
      </c>
      <c r="O106" s="18">
        <f t="shared" si="63"/>
        <v>0.10569105691056911</v>
      </c>
      <c r="P106" s="18">
        <f t="shared" si="64"/>
        <v>7.5691056910569113E-2</v>
      </c>
      <c r="Q106" s="18">
        <f t="shared" si="57"/>
        <v>8.4308943089430891E-2</v>
      </c>
    </row>
    <row r="107" spans="1:17" s="70" customFormat="1" ht="15" thickBot="1">
      <c r="A107" s="92" t="s">
        <v>492</v>
      </c>
      <c r="B107" s="92">
        <v>41</v>
      </c>
      <c r="C107" s="86">
        <f t="shared" si="58"/>
        <v>0.16141732283464566</v>
      </c>
      <c r="D107" s="86">
        <v>0.14000000000000001</v>
      </c>
      <c r="E107" s="86">
        <v>0.2</v>
      </c>
      <c r="F107" s="92">
        <v>18</v>
      </c>
      <c r="G107" s="86">
        <f t="shared" si="59"/>
        <v>7.3170731707317069E-2</v>
      </c>
      <c r="H107" s="86">
        <v>0.04</v>
      </c>
      <c r="I107" s="86">
        <v>0.14000000000000001</v>
      </c>
      <c r="J107" s="216"/>
      <c r="K107" s="17" t="str">
        <f t="shared" si="60"/>
        <v>Fournir aux contacts une aide alimentaire</v>
      </c>
      <c r="L107" s="17">
        <f t="shared" si="61"/>
        <v>0.16141732283464566</v>
      </c>
      <c r="M107" s="17">
        <f t="shared" si="62"/>
        <v>2.1417322834645647E-2</v>
      </c>
      <c r="N107" s="36">
        <f t="shared" si="66"/>
        <v>3.8582677165354351E-2</v>
      </c>
      <c r="O107" s="18">
        <f t="shared" si="63"/>
        <v>7.3170731707317069E-2</v>
      </c>
      <c r="P107" s="18">
        <f t="shared" si="64"/>
        <v>3.3170731707317068E-2</v>
      </c>
      <c r="Q107" s="18">
        <f t="shared" si="57"/>
        <v>6.6829268292682945E-2</v>
      </c>
    </row>
    <row r="108" spans="1:17" s="70" customFormat="1" ht="15" thickBot="1">
      <c r="A108" s="84" t="s">
        <v>493</v>
      </c>
      <c r="B108" s="92">
        <v>8</v>
      </c>
      <c r="C108" s="86">
        <f t="shared" si="58"/>
        <v>3.1496062992125984E-2</v>
      </c>
      <c r="D108" s="86">
        <v>0.02</v>
      </c>
      <c r="E108" s="86">
        <v>0.08</v>
      </c>
      <c r="F108" s="92">
        <v>21</v>
      </c>
      <c r="G108" s="86">
        <f t="shared" si="59"/>
        <v>8.5365853658536592E-2</v>
      </c>
      <c r="H108" s="86">
        <v>0.06</v>
      </c>
      <c r="I108" s="86">
        <v>0.13</v>
      </c>
      <c r="J108" s="54"/>
      <c r="K108" s="17" t="str">
        <f t="shared" ref="K108:K110" si="67">A108</f>
        <v>Autres</v>
      </c>
      <c r="L108" s="17">
        <f t="shared" ref="L108:L110" si="68">C108</f>
        <v>3.1496062992125984E-2</v>
      </c>
      <c r="M108" s="17">
        <f t="shared" ref="M108:M110" si="69">C108-D108</f>
        <v>1.1496062992125983E-2</v>
      </c>
      <c r="N108" s="36">
        <f t="shared" ref="N108:N110" si="70">E108-C108</f>
        <v>4.8503937007874018E-2</v>
      </c>
      <c r="O108" s="18">
        <f t="shared" ref="O108:O110" si="71">G108</f>
        <v>8.5365853658536592E-2</v>
      </c>
      <c r="P108" s="18">
        <f t="shared" ref="P108:P110" si="72">G108-H108</f>
        <v>2.5365853658536594E-2</v>
      </c>
      <c r="Q108" s="18">
        <f t="shared" ref="Q108:Q110" si="73">I108-G108</f>
        <v>4.4634146341463413E-2</v>
      </c>
    </row>
    <row r="109" spans="1:17" ht="15" thickBot="1">
      <c r="A109" s="88" t="s">
        <v>494</v>
      </c>
      <c r="B109" s="92">
        <v>47</v>
      </c>
      <c r="C109" s="86">
        <f t="shared" si="58"/>
        <v>0.18503937007874016</v>
      </c>
      <c r="D109" s="90">
        <v>0.17</v>
      </c>
      <c r="E109" s="90">
        <v>0.24</v>
      </c>
      <c r="F109" s="92">
        <v>24</v>
      </c>
      <c r="G109" s="86">
        <f t="shared" si="59"/>
        <v>9.7560975609756101E-2</v>
      </c>
      <c r="H109" s="90">
        <v>0.08</v>
      </c>
      <c r="I109" s="90">
        <v>0.18</v>
      </c>
      <c r="J109" s="216"/>
      <c r="K109" s="17" t="str">
        <f t="shared" si="67"/>
        <v>L’intervention n’a pas d’effets bénéfiques</v>
      </c>
      <c r="L109" s="17">
        <f t="shared" si="68"/>
        <v>0.18503937007874016</v>
      </c>
      <c r="M109" s="17">
        <f t="shared" si="69"/>
        <v>1.503937007874015E-2</v>
      </c>
      <c r="N109" s="36">
        <f t="shared" si="70"/>
        <v>5.4960629921259829E-2</v>
      </c>
      <c r="O109" s="18">
        <f t="shared" si="71"/>
        <v>9.7560975609756101E-2</v>
      </c>
      <c r="P109" s="18">
        <f t="shared" si="72"/>
        <v>1.7560975609756099E-2</v>
      </c>
      <c r="Q109" s="18">
        <f t="shared" si="73"/>
        <v>8.2439024390243892E-2</v>
      </c>
    </row>
    <row r="110" spans="1:17" ht="15" thickBot="1">
      <c r="A110" s="88" t="s">
        <v>213</v>
      </c>
      <c r="B110" s="92">
        <v>1</v>
      </c>
      <c r="C110" s="86">
        <f t="shared" si="58"/>
        <v>3.937007874015748E-3</v>
      </c>
      <c r="D110" s="90">
        <v>0.01</v>
      </c>
      <c r="E110" s="90">
        <v>0.03</v>
      </c>
      <c r="F110" s="92">
        <v>3</v>
      </c>
      <c r="G110" s="86">
        <f t="shared" si="59"/>
        <v>1.2195121951219513E-2</v>
      </c>
      <c r="H110" s="90">
        <v>0</v>
      </c>
      <c r="I110" s="90">
        <v>0.03</v>
      </c>
      <c r="J110" s="216" t="s">
        <v>158</v>
      </c>
      <c r="K110" s="17" t="str">
        <f t="shared" si="67"/>
        <v>Je ne sais pas</v>
      </c>
      <c r="L110" s="17">
        <f t="shared" si="68"/>
        <v>3.937007874015748E-3</v>
      </c>
      <c r="M110" s="17">
        <f t="shared" si="69"/>
        <v>-6.0629921259842522E-3</v>
      </c>
      <c r="N110" s="36">
        <f t="shared" si="70"/>
        <v>2.6062992125984251E-2</v>
      </c>
      <c r="O110" s="18">
        <f t="shared" si="71"/>
        <v>1.2195121951219513E-2</v>
      </c>
      <c r="P110" s="18">
        <f t="shared" si="72"/>
        <v>1.2195121951219513E-2</v>
      </c>
      <c r="Q110" s="18">
        <f t="shared" si="73"/>
        <v>1.7804878048780486E-2</v>
      </c>
    </row>
    <row r="111" spans="1:17" ht="15" thickBot="1">
      <c r="A111" s="88" t="s">
        <v>495</v>
      </c>
      <c r="B111" s="88">
        <f>SUM(B100:B110)</f>
        <v>254</v>
      </c>
      <c r="C111" s="88"/>
      <c r="D111" s="88"/>
      <c r="E111" s="88"/>
      <c r="F111" s="89">
        <f>SUM(F100:F110)</f>
        <v>246</v>
      </c>
      <c r="G111" s="88"/>
      <c r="H111" s="88"/>
      <c r="I111" s="88"/>
      <c r="J111" s="54">
        <f>B111+F111</f>
        <v>500</v>
      </c>
      <c r="K111" s="17" t="str">
        <f t="shared" ref="K111" si="74">A111</f>
        <v>Total</v>
      </c>
      <c r="L111" s="17">
        <f>SUM(L100:L110)</f>
        <v>0.99999999999999989</v>
      </c>
      <c r="M111" s="17"/>
      <c r="N111" s="36"/>
      <c r="O111" s="18">
        <f>SUM(O100:O110)</f>
        <v>1</v>
      </c>
      <c r="P111" s="18"/>
      <c r="Q111" s="18"/>
    </row>
    <row r="112" spans="1:17">
      <c r="A112" s="216"/>
      <c r="B112" s="216"/>
      <c r="C112" s="216"/>
      <c r="D112" s="216"/>
      <c r="E112" s="83"/>
      <c r="F112" s="216"/>
      <c r="G112" s="216"/>
      <c r="H112" s="216"/>
      <c r="I112" s="216"/>
      <c r="J112" s="216"/>
      <c r="K112" s="216"/>
      <c r="L112" s="216"/>
      <c r="M112" s="216"/>
      <c r="N112" s="216"/>
      <c r="O112" s="216"/>
      <c r="P112" s="216"/>
      <c r="Q112" s="216"/>
    </row>
    <row r="113" spans="1:17" s="70" customFormat="1" ht="22.5">
      <c r="A113" s="4" t="s">
        <v>496</v>
      </c>
      <c r="B113" s="216"/>
      <c r="C113" s="216"/>
      <c r="D113" s="216"/>
      <c r="E113" s="216"/>
      <c r="F113" s="216"/>
      <c r="G113" s="216"/>
      <c r="H113" s="216"/>
      <c r="I113" s="216"/>
      <c r="J113" s="216"/>
      <c r="K113" s="216"/>
      <c r="L113" s="216"/>
      <c r="M113" s="216"/>
      <c r="N113" s="216"/>
      <c r="O113" s="216"/>
      <c r="P113" s="216"/>
      <c r="Q113" s="216"/>
    </row>
    <row r="114" spans="1:17" s="70" customFormat="1">
      <c r="A114" t="s">
        <v>497</v>
      </c>
      <c r="B114" s="216"/>
      <c r="C114" s="216"/>
      <c r="D114" s="216"/>
      <c r="E114" s="216"/>
      <c r="F114" s="216"/>
      <c r="G114" s="216"/>
      <c r="H114" s="216"/>
      <c r="I114" s="216"/>
      <c r="J114" s="216"/>
      <c r="K114" s="216"/>
      <c r="L114" s="216"/>
      <c r="M114" s="216"/>
      <c r="N114" s="216"/>
      <c r="O114" s="216"/>
      <c r="P114" s="216"/>
      <c r="Q114" s="216"/>
    </row>
    <row r="115" spans="1:17" s="70" customFormat="1">
      <c r="A115" s="5" t="s">
        <v>498</v>
      </c>
      <c r="B115" s="216"/>
      <c r="C115" s="216"/>
      <c r="D115" s="216"/>
      <c r="E115" s="216"/>
      <c r="F115" s="216"/>
      <c r="G115" s="216"/>
      <c r="H115" s="216"/>
      <c r="I115" s="216"/>
      <c r="J115" s="216"/>
      <c r="K115" s="216"/>
      <c r="L115" s="216"/>
      <c r="M115" s="216"/>
      <c r="N115" s="216"/>
      <c r="O115" s="216"/>
      <c r="P115" s="216"/>
      <c r="Q115" s="216"/>
    </row>
    <row r="116" spans="1:17" s="70" customFormat="1" ht="15" thickBot="1">
      <c r="A116" s="216"/>
      <c r="B116" s="216"/>
      <c r="C116" s="216"/>
      <c r="D116" s="216"/>
      <c r="E116" s="216"/>
      <c r="F116" s="216"/>
      <c r="G116" s="216"/>
      <c r="H116" s="216"/>
      <c r="I116" s="216"/>
      <c r="J116" s="216"/>
      <c r="K116" s="7"/>
      <c r="L116" s="224" t="s">
        <v>147</v>
      </c>
      <c r="M116" s="224"/>
      <c r="N116" s="224"/>
      <c r="O116" s="225" t="s">
        <v>148</v>
      </c>
      <c r="P116" s="225"/>
      <c r="Q116" s="225"/>
    </row>
    <row r="117" spans="1:17" s="70" customFormat="1" ht="15" thickBot="1">
      <c r="A117" s="99" t="s">
        <v>149</v>
      </c>
      <c r="B117" s="219" t="s">
        <v>163</v>
      </c>
      <c r="C117" s="219"/>
      <c r="D117" s="99" t="s">
        <v>150</v>
      </c>
      <c r="E117" s="99" t="s">
        <v>151</v>
      </c>
      <c r="F117" s="219" t="s">
        <v>164</v>
      </c>
      <c r="G117" s="219"/>
      <c r="H117" s="99" t="s">
        <v>150</v>
      </c>
      <c r="I117" s="99" t="s">
        <v>151</v>
      </c>
      <c r="J117" s="216"/>
      <c r="K117" s="212" t="s">
        <v>149</v>
      </c>
      <c r="L117" s="11" t="str">
        <f>_xlfn.CONCAT("Homme", " ", "(N=", B128, ")")</f>
        <v>Homme (N=254)</v>
      </c>
      <c r="M117" s="212" t="s">
        <v>152</v>
      </c>
      <c r="N117" s="212" t="s">
        <v>153</v>
      </c>
      <c r="O117" s="12" t="str">
        <f>_xlfn.CONCAT("Femme", " ", "(N=", F128, ")")</f>
        <v>Femme (N=246)</v>
      </c>
      <c r="P117" s="213" t="s">
        <v>152</v>
      </c>
      <c r="Q117" s="213" t="s">
        <v>153</v>
      </c>
    </row>
    <row r="118" spans="1:17" s="70" customFormat="1" ht="15" thickBot="1">
      <c r="A118" s="84" t="s">
        <v>499</v>
      </c>
      <c r="B118" s="92">
        <v>13</v>
      </c>
      <c r="C118" s="86">
        <f>B118/$B$111</f>
        <v>5.1181102362204724E-2</v>
      </c>
      <c r="D118" s="86">
        <v>0.03</v>
      </c>
      <c r="E118" s="86">
        <v>0.14000000000000001</v>
      </c>
      <c r="F118" s="92">
        <v>29</v>
      </c>
      <c r="G118" s="86">
        <f>F118/$F$111</f>
        <v>0.11788617886178862</v>
      </c>
      <c r="H118" s="86">
        <v>7.0000000000000007E-2</v>
      </c>
      <c r="I118" s="86">
        <v>0.14000000000000001</v>
      </c>
      <c r="J118" s="216"/>
      <c r="K118" s="17" t="str">
        <f>A118</f>
        <v>Toutes les maladies sont dues à Ébola</v>
      </c>
      <c r="L118" s="17">
        <f>C118</f>
        <v>5.1181102362204724E-2</v>
      </c>
      <c r="M118" s="17">
        <f>C118-D118</f>
        <v>2.1181102362204725E-2</v>
      </c>
      <c r="N118" s="17">
        <f>E118-C118</f>
        <v>8.8818897637795297E-2</v>
      </c>
      <c r="O118" s="18">
        <f>G118</f>
        <v>0.11788617886178862</v>
      </c>
      <c r="P118" s="18">
        <f>G118-H118</f>
        <v>4.7886178861788614E-2</v>
      </c>
      <c r="Q118" s="18">
        <f t="shared" ref="Q118:Q127" si="75">I118-G118</f>
        <v>2.2113821138211393E-2</v>
      </c>
    </row>
    <row r="119" spans="1:17" s="70" customFormat="1" ht="27" thickBot="1">
      <c r="A119" s="101" t="s">
        <v>500</v>
      </c>
      <c r="B119" s="92">
        <v>60</v>
      </c>
      <c r="C119" s="86">
        <f t="shared" ref="C119:C127" si="76">B119/$B$111</f>
        <v>0.23622047244094488</v>
      </c>
      <c r="D119" s="86">
        <v>0.2</v>
      </c>
      <c r="E119" s="86">
        <v>0.34</v>
      </c>
      <c r="F119" s="92">
        <v>36</v>
      </c>
      <c r="G119" s="86">
        <f t="shared" ref="G119:G127" si="77">F119/$F$111</f>
        <v>0.14634146341463414</v>
      </c>
      <c r="H119" s="86">
        <v>0.13</v>
      </c>
      <c r="I119" s="86">
        <v>0.2</v>
      </c>
      <c r="J119" s="216"/>
      <c r="K119" s="17" t="str">
        <f t="shared" ref="K119:K128" si="78">A119</f>
        <v>Le personnel d’intervention est là pour gagner de l’argent</v>
      </c>
      <c r="L119" s="17">
        <f t="shared" ref="L119:L127" si="79">C119</f>
        <v>0.23622047244094488</v>
      </c>
      <c r="M119" s="17">
        <f t="shared" ref="M119:M127" si="80">C119-D119</f>
        <v>3.6220472440944868E-2</v>
      </c>
      <c r="N119" s="17">
        <f>E119-C119</f>
        <v>0.10377952755905515</v>
      </c>
      <c r="O119" s="18">
        <f t="shared" ref="O119:O127" si="81">G119</f>
        <v>0.14634146341463414</v>
      </c>
      <c r="P119" s="18">
        <f t="shared" ref="P119:P127" si="82">G119-H119</f>
        <v>1.6341463414634133E-2</v>
      </c>
      <c r="Q119" s="18">
        <f t="shared" si="75"/>
        <v>5.3658536585365874E-2</v>
      </c>
    </row>
    <row r="120" spans="1:17" s="70" customFormat="1" ht="29.45" thickBot="1">
      <c r="A120" s="102" t="s">
        <v>501</v>
      </c>
      <c r="B120" s="92">
        <v>43</v>
      </c>
      <c r="C120" s="86">
        <f t="shared" si="76"/>
        <v>0.16929133858267717</v>
      </c>
      <c r="D120" s="86">
        <v>0.12</v>
      </c>
      <c r="E120" s="86">
        <v>0.19</v>
      </c>
      <c r="F120" s="92">
        <v>26</v>
      </c>
      <c r="G120" s="86">
        <f t="shared" si="77"/>
        <v>0.10569105691056911</v>
      </c>
      <c r="H120" s="86">
        <v>7.0000000000000007E-2</v>
      </c>
      <c r="I120" s="86">
        <v>0.14000000000000001</v>
      </c>
      <c r="J120" s="216"/>
      <c r="K120" s="17" t="str">
        <f t="shared" si="78"/>
        <v>L’intervention de lutte contre le virus Ébola embauche des étrangers</v>
      </c>
      <c r="L120" s="17">
        <f t="shared" si="79"/>
        <v>0.16929133858267717</v>
      </c>
      <c r="M120" s="17">
        <f t="shared" si="80"/>
        <v>4.9291338582677174E-2</v>
      </c>
      <c r="N120" s="17">
        <f t="shared" ref="N120:N121" si="83">E120-C120</f>
        <v>2.0708661417322832E-2</v>
      </c>
      <c r="O120" s="18">
        <f t="shared" si="81"/>
        <v>0.10569105691056911</v>
      </c>
      <c r="P120" s="18">
        <f t="shared" si="82"/>
        <v>3.5691056910569105E-2</v>
      </c>
      <c r="Q120" s="18">
        <f t="shared" si="75"/>
        <v>3.4308943089430902E-2</v>
      </c>
    </row>
    <row r="121" spans="1:17" s="70" customFormat="1" ht="27" thickBot="1">
      <c r="A121" s="84" t="s">
        <v>502</v>
      </c>
      <c r="B121" s="92">
        <v>10</v>
      </c>
      <c r="C121" s="86">
        <f t="shared" si="76"/>
        <v>3.937007874015748E-2</v>
      </c>
      <c r="D121" s="86">
        <v>0.02</v>
      </c>
      <c r="E121" s="86">
        <v>7.0000000000000007E-2</v>
      </c>
      <c r="F121" s="92">
        <v>33</v>
      </c>
      <c r="G121" s="86">
        <f t="shared" si="77"/>
        <v>0.13414634146341464</v>
      </c>
      <c r="H121" s="86">
        <v>0.11</v>
      </c>
      <c r="I121" s="86">
        <v>0.2</v>
      </c>
      <c r="J121" s="216"/>
      <c r="K121" s="17" t="str">
        <f t="shared" si="78"/>
        <v>La gratuité des soins entraîne une saturation du centre de santé</v>
      </c>
      <c r="L121" s="17">
        <f t="shared" si="79"/>
        <v>3.937007874015748E-2</v>
      </c>
      <c r="M121" s="17">
        <f t="shared" si="80"/>
        <v>1.9370078740157479E-2</v>
      </c>
      <c r="N121" s="17">
        <f t="shared" si="83"/>
        <v>3.0629921259842527E-2</v>
      </c>
      <c r="O121" s="18">
        <f t="shared" si="81"/>
        <v>0.13414634146341464</v>
      </c>
      <c r="P121" s="18">
        <f t="shared" si="82"/>
        <v>2.4146341463414642E-2</v>
      </c>
      <c r="Q121" s="18">
        <f t="shared" si="75"/>
        <v>6.5853658536585369E-2</v>
      </c>
    </row>
    <row r="122" spans="1:17" s="70" customFormat="1" ht="15" thickBot="1">
      <c r="A122" s="84" t="s">
        <v>503</v>
      </c>
      <c r="B122" s="92">
        <v>19</v>
      </c>
      <c r="C122" s="86">
        <f t="shared" si="76"/>
        <v>7.4803149606299218E-2</v>
      </c>
      <c r="D122" s="86">
        <v>0.03</v>
      </c>
      <c r="E122" s="86">
        <v>0.09</v>
      </c>
      <c r="F122" s="92">
        <v>34</v>
      </c>
      <c r="G122" s="86">
        <f t="shared" si="77"/>
        <v>0.13821138211382114</v>
      </c>
      <c r="H122" s="86">
        <v>0.12</v>
      </c>
      <c r="I122" s="86">
        <v>0.19</v>
      </c>
      <c r="J122" s="216"/>
      <c r="K122" s="17" t="str">
        <f t="shared" si="78"/>
        <v>La qualité des soins de santé est moins bonne</v>
      </c>
      <c r="L122" s="17">
        <f t="shared" si="79"/>
        <v>7.4803149606299218E-2</v>
      </c>
      <c r="M122" s="17">
        <f t="shared" si="80"/>
        <v>4.480314960629922E-2</v>
      </c>
      <c r="N122" s="17">
        <f>E122-C122</f>
        <v>1.5196850393700778E-2</v>
      </c>
      <c r="O122" s="18">
        <f t="shared" si="81"/>
        <v>0.13821138211382114</v>
      </c>
      <c r="P122" s="18">
        <f t="shared" si="82"/>
        <v>1.8211382113821145E-2</v>
      </c>
      <c r="Q122" s="18">
        <f t="shared" si="75"/>
        <v>5.1788617886178862E-2</v>
      </c>
    </row>
    <row r="123" spans="1:17" s="70" customFormat="1" ht="15" thickBot="1">
      <c r="A123" s="84" t="s">
        <v>504</v>
      </c>
      <c r="B123" s="92">
        <v>13</v>
      </c>
      <c r="C123" s="86">
        <f t="shared" si="76"/>
        <v>5.1181102362204724E-2</v>
      </c>
      <c r="D123" s="86">
        <v>0.03</v>
      </c>
      <c r="E123" s="86">
        <v>0.06</v>
      </c>
      <c r="F123" s="92">
        <v>23</v>
      </c>
      <c r="G123" s="86">
        <f t="shared" si="77"/>
        <v>9.3495934959349589E-2</v>
      </c>
      <c r="H123" s="86">
        <v>0.02</v>
      </c>
      <c r="I123" s="86">
        <v>0.13</v>
      </c>
      <c r="J123" s="216"/>
      <c r="K123" s="17" t="str">
        <f t="shared" si="78"/>
        <v>Les chefs reçoivent des pots-de-vin</v>
      </c>
      <c r="L123" s="17">
        <f t="shared" si="79"/>
        <v>5.1181102362204724E-2</v>
      </c>
      <c r="M123" s="17">
        <f t="shared" si="80"/>
        <v>2.1181102362204725E-2</v>
      </c>
      <c r="N123" s="17">
        <f t="shared" ref="N123:N127" si="84">E123-C123</f>
        <v>8.8188976377952741E-3</v>
      </c>
      <c r="O123" s="18">
        <f t="shared" si="81"/>
        <v>9.3495934959349589E-2</v>
      </c>
      <c r="P123" s="18">
        <f t="shared" si="82"/>
        <v>7.3495934959349585E-2</v>
      </c>
      <c r="Q123" s="18">
        <f t="shared" si="75"/>
        <v>3.6504065040650416E-2</v>
      </c>
    </row>
    <row r="124" spans="1:17" s="70" customFormat="1" ht="27" thickBot="1">
      <c r="A124" s="84" t="s">
        <v>505</v>
      </c>
      <c r="B124" s="92">
        <v>56</v>
      </c>
      <c r="C124" s="86">
        <f t="shared" si="76"/>
        <v>0.22047244094488189</v>
      </c>
      <c r="D124" s="86">
        <v>0.17</v>
      </c>
      <c r="E124" s="86">
        <v>0.26</v>
      </c>
      <c r="F124" s="92">
        <v>19</v>
      </c>
      <c r="G124" s="86">
        <f t="shared" si="77"/>
        <v>7.7235772357723581E-2</v>
      </c>
      <c r="H124" s="86">
        <v>0.03</v>
      </c>
      <c r="I124" s="86">
        <v>0.09</v>
      </c>
      <c r="J124" s="216"/>
      <c r="K124" s="17" t="str">
        <f t="shared" si="78"/>
        <v>Les travailleurs de la santé reçoivent des pots-de-vin</v>
      </c>
      <c r="L124" s="17">
        <f t="shared" si="79"/>
        <v>0.22047244094488189</v>
      </c>
      <c r="M124" s="17">
        <f t="shared" si="80"/>
        <v>5.0472440944881874E-2</v>
      </c>
      <c r="N124" s="17">
        <f t="shared" si="84"/>
        <v>3.9527559055118122E-2</v>
      </c>
      <c r="O124" s="18">
        <f t="shared" si="81"/>
        <v>7.7235772357723581E-2</v>
      </c>
      <c r="P124" s="18">
        <f t="shared" si="82"/>
        <v>4.7235772357723582E-2</v>
      </c>
      <c r="Q124" s="18">
        <f t="shared" si="75"/>
        <v>1.2764227642276416E-2</v>
      </c>
    </row>
    <row r="125" spans="1:17" s="70" customFormat="1" ht="15" thickBot="1">
      <c r="A125" s="92" t="s">
        <v>506</v>
      </c>
      <c r="B125" s="92">
        <v>22</v>
      </c>
      <c r="C125" s="86">
        <f t="shared" si="76"/>
        <v>8.6614173228346455E-2</v>
      </c>
      <c r="D125" s="86">
        <v>0.05</v>
      </c>
      <c r="E125" s="86">
        <v>0.1</v>
      </c>
      <c r="F125" s="92">
        <v>34</v>
      </c>
      <c r="G125" s="86">
        <f t="shared" si="77"/>
        <v>0.13821138211382114</v>
      </c>
      <c r="H125" s="86">
        <v>0.1</v>
      </c>
      <c r="I125" s="86">
        <v>0.18</v>
      </c>
      <c r="J125" s="216"/>
      <c r="K125" s="17" t="str">
        <f t="shared" si="78"/>
        <v>Il n’y a pas d’effets néfastes</v>
      </c>
      <c r="L125" s="17">
        <f t="shared" si="79"/>
        <v>8.6614173228346455E-2</v>
      </c>
      <c r="M125" s="17">
        <f t="shared" si="80"/>
        <v>3.6614173228346453E-2</v>
      </c>
      <c r="N125" s="36">
        <f t="shared" si="84"/>
        <v>1.338582677165355E-2</v>
      </c>
      <c r="O125" s="18">
        <f t="shared" si="81"/>
        <v>0.13821138211382114</v>
      </c>
      <c r="P125" s="18">
        <f t="shared" si="82"/>
        <v>3.8211382113821135E-2</v>
      </c>
      <c r="Q125" s="18">
        <f t="shared" si="75"/>
        <v>4.1788617886178853E-2</v>
      </c>
    </row>
    <row r="126" spans="1:17" s="70" customFormat="1" ht="15" thickBot="1">
      <c r="A126" s="84" t="s">
        <v>493</v>
      </c>
      <c r="B126" s="92">
        <v>17</v>
      </c>
      <c r="C126" s="86">
        <f t="shared" si="76"/>
        <v>6.6929133858267723E-2</v>
      </c>
      <c r="D126" s="86">
        <v>0.04</v>
      </c>
      <c r="E126" s="86">
        <v>0.13</v>
      </c>
      <c r="F126" s="92">
        <v>8</v>
      </c>
      <c r="G126" s="86">
        <f t="shared" si="77"/>
        <v>3.2520325203252036E-2</v>
      </c>
      <c r="H126" s="86">
        <v>0.02</v>
      </c>
      <c r="I126" s="86">
        <v>7.0000000000000007E-2</v>
      </c>
      <c r="J126" s="54"/>
      <c r="K126" s="17" t="str">
        <f t="shared" si="78"/>
        <v>Autres</v>
      </c>
      <c r="L126" s="17">
        <f t="shared" si="79"/>
        <v>6.6929133858267723E-2</v>
      </c>
      <c r="M126" s="17">
        <f t="shared" si="80"/>
        <v>2.6929133858267722E-2</v>
      </c>
      <c r="N126" s="36">
        <f t="shared" si="84"/>
        <v>6.3070866141732282E-2</v>
      </c>
      <c r="O126" s="18">
        <f t="shared" si="81"/>
        <v>3.2520325203252036E-2</v>
      </c>
      <c r="P126" s="18">
        <f t="shared" si="82"/>
        <v>1.2520325203252036E-2</v>
      </c>
      <c r="Q126" s="18">
        <f t="shared" si="75"/>
        <v>3.7479674796747971E-2</v>
      </c>
    </row>
    <row r="127" spans="1:17" s="70" customFormat="1" ht="15" thickBot="1">
      <c r="A127" s="88" t="s">
        <v>213</v>
      </c>
      <c r="B127" s="92">
        <v>1</v>
      </c>
      <c r="C127" s="86">
        <f t="shared" si="76"/>
        <v>3.937007874015748E-3</v>
      </c>
      <c r="D127" s="90">
        <v>0.01</v>
      </c>
      <c r="E127" s="90">
        <v>0.02</v>
      </c>
      <c r="F127" s="92">
        <v>4</v>
      </c>
      <c r="G127" s="86">
        <f t="shared" si="77"/>
        <v>1.6260162601626018E-2</v>
      </c>
      <c r="H127" s="90">
        <v>0.01</v>
      </c>
      <c r="I127" s="90">
        <v>0.03</v>
      </c>
      <c r="J127" s="216" t="s">
        <v>158</v>
      </c>
      <c r="K127" s="17" t="str">
        <f t="shared" si="78"/>
        <v>Je ne sais pas</v>
      </c>
      <c r="L127" s="17">
        <f t="shared" si="79"/>
        <v>3.937007874015748E-3</v>
      </c>
      <c r="M127" s="17">
        <f t="shared" si="80"/>
        <v>-6.0629921259842522E-3</v>
      </c>
      <c r="N127" s="36">
        <f t="shared" si="84"/>
        <v>1.6062992125984252E-2</v>
      </c>
      <c r="O127" s="18">
        <f t="shared" si="81"/>
        <v>1.6260162601626018E-2</v>
      </c>
      <c r="P127" s="18">
        <f t="shared" si="82"/>
        <v>6.2601626016260178E-3</v>
      </c>
      <c r="Q127" s="18">
        <f t="shared" si="75"/>
        <v>1.3739837398373981E-2</v>
      </c>
    </row>
    <row r="128" spans="1:17" s="70" customFormat="1" ht="15" thickBot="1">
      <c r="A128" s="88" t="s">
        <v>495</v>
      </c>
      <c r="B128" s="88">
        <f>SUM(B118:B127)</f>
        <v>254</v>
      </c>
      <c r="C128" s="88"/>
      <c r="D128" s="88"/>
      <c r="E128" s="88"/>
      <c r="F128" s="89">
        <f>SUM(F118:F127)</f>
        <v>246</v>
      </c>
      <c r="G128" s="88"/>
      <c r="H128" s="88"/>
      <c r="I128" s="88"/>
      <c r="J128" s="54">
        <f>B128+F128</f>
        <v>500</v>
      </c>
      <c r="K128" s="17" t="str">
        <f t="shared" si="78"/>
        <v>Total</v>
      </c>
      <c r="L128" s="17">
        <f>SUM(L118:L127)</f>
        <v>1</v>
      </c>
      <c r="M128" s="17"/>
      <c r="N128" s="36"/>
      <c r="O128" s="18">
        <f>SUM(O118:O127)</f>
        <v>1</v>
      </c>
      <c r="P128" s="18"/>
      <c r="Q128" s="18"/>
    </row>
    <row r="130" spans="1:17" s="70" customFormat="1" ht="22.5">
      <c r="A130" s="4" t="s">
        <v>507</v>
      </c>
      <c r="B130" s="48"/>
      <c r="C130" s="49"/>
      <c r="D130" s="49"/>
      <c r="E130" s="49"/>
      <c r="F130" s="48"/>
      <c r="G130" s="49"/>
      <c r="H130" s="50"/>
      <c r="I130" s="49"/>
      <c r="J130" s="216"/>
      <c r="K130" s="51"/>
      <c r="L130" s="52"/>
      <c r="M130" s="52"/>
      <c r="N130" s="52"/>
      <c r="O130" s="52"/>
      <c r="P130" s="52"/>
      <c r="Q130" s="52"/>
    </row>
    <row r="131" spans="1:17" s="70" customFormat="1">
      <c r="A131" s="82" t="s">
        <v>508</v>
      </c>
      <c r="B131" s="48"/>
      <c r="C131" s="49"/>
      <c r="D131" s="49"/>
      <c r="E131" s="49"/>
      <c r="F131" s="48"/>
      <c r="G131" s="49"/>
      <c r="H131" s="50"/>
      <c r="I131" s="49"/>
      <c r="J131" s="216"/>
      <c r="K131" s="51"/>
      <c r="L131" s="52"/>
      <c r="M131" s="52"/>
      <c r="N131" s="52"/>
      <c r="O131" s="52"/>
      <c r="P131" s="52"/>
      <c r="Q131" s="52"/>
    </row>
    <row r="132" spans="1:17" s="70" customFormat="1">
      <c r="A132" s="5" t="s">
        <v>509</v>
      </c>
      <c r="B132" s="48"/>
      <c r="C132" s="49"/>
      <c r="D132" s="49"/>
      <c r="E132" s="49"/>
      <c r="F132" s="48"/>
      <c r="G132" s="49"/>
      <c r="H132" s="50"/>
      <c r="I132" s="49"/>
      <c r="J132" s="216"/>
      <c r="K132" s="51"/>
      <c r="L132" s="52"/>
      <c r="M132" s="52"/>
      <c r="N132" s="52"/>
      <c r="O132" s="52"/>
      <c r="P132" s="52"/>
      <c r="Q132" s="52"/>
    </row>
    <row r="133" spans="1:17" s="70" customFormat="1">
      <c r="A133" s="55" t="s">
        <v>255</v>
      </c>
      <c r="B133" s="48"/>
      <c r="C133" s="49"/>
      <c r="D133" s="49"/>
      <c r="E133" s="49"/>
      <c r="F133" s="48"/>
      <c r="G133" s="49"/>
      <c r="H133" s="50"/>
      <c r="I133" s="49"/>
      <c r="J133" s="216"/>
      <c r="K133" s="51"/>
      <c r="L133" s="52"/>
      <c r="M133" s="52"/>
      <c r="N133" s="52"/>
      <c r="O133" s="52"/>
      <c r="P133" s="52"/>
      <c r="Q133" s="52"/>
    </row>
    <row r="134" spans="1:17" s="70" customFormat="1">
      <c r="A134" s="57"/>
      <c r="B134" s="48"/>
      <c r="C134" s="49"/>
      <c r="D134" s="49"/>
      <c r="E134" s="49"/>
      <c r="F134" s="48"/>
      <c r="G134" s="49"/>
      <c r="H134" s="50"/>
      <c r="I134" s="49"/>
      <c r="J134" s="216"/>
      <c r="K134" s="51"/>
      <c r="L134" s="52"/>
      <c r="M134" s="52"/>
      <c r="N134" s="52"/>
      <c r="O134" s="52"/>
      <c r="P134" s="52"/>
      <c r="Q134" s="52"/>
    </row>
  </sheetData>
  <mergeCells count="26">
    <mergeCell ref="B117:C117"/>
    <mergeCell ref="F117:G117"/>
    <mergeCell ref="L98:N98"/>
    <mergeCell ref="O98:Q98"/>
    <mergeCell ref="B99:C99"/>
    <mergeCell ref="F99:G99"/>
    <mergeCell ref="L116:N116"/>
    <mergeCell ref="O116:Q116"/>
    <mergeCell ref="B47:C47"/>
    <mergeCell ref="F47:G47"/>
    <mergeCell ref="L57:N57"/>
    <mergeCell ref="O57:Q57"/>
    <mergeCell ref="B8:C8"/>
    <mergeCell ref="F8:G8"/>
    <mergeCell ref="B18:C18"/>
    <mergeCell ref="F18:G18"/>
    <mergeCell ref="B28:C28"/>
    <mergeCell ref="F28:G28"/>
    <mergeCell ref="L83:N83"/>
    <mergeCell ref="O83:Q83"/>
    <mergeCell ref="B84:C84"/>
    <mergeCell ref="F84:G84"/>
    <mergeCell ref="B58:C58"/>
    <mergeCell ref="F58:G58"/>
    <mergeCell ref="B74:C74"/>
    <mergeCell ref="F74:G7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Centers for Disease Control and Prevention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Nestor, Ciara (CDC/DDID/NCEZID/OD)</dc:creator>
  <cp:keywords/>
  <dc:description/>
  <cp:lastModifiedBy/>
  <cp:revision/>
  <dcterms:created xsi:type="dcterms:W3CDTF">2021-08-23T12:29:35Z</dcterms:created>
  <dcterms:modified xsi:type="dcterms:W3CDTF">2024-02-29T17:47:46Z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2021-08-23T12:34:06Z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9cb38afe-633a-443e-a993-39cf70233b67</vt:lpwstr>
  </property>
  <property fmtid="{D5CDD505-2E9C-101B-9397-08002B2CF9AE}" pid="8" name="MSIP_Label_7b94a7b8-f06c-4dfe-bdcc-9b548fd58c31_ContentBits">
    <vt:lpwstr>0</vt:lpwstr>
  </property>
</Properties>
</file>